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26"/>
  <workbookPr/>
  <mc:AlternateContent xmlns:mc="http://schemas.openxmlformats.org/markup-compatibility/2006">
    <mc:Choice Requires="x15">
      <x15ac:absPath xmlns:x15ac="http://schemas.microsoft.com/office/spreadsheetml/2010/11/ac" url="/Users/Redgie/Downloads/"/>
    </mc:Choice>
  </mc:AlternateContent>
  <bookViews>
    <workbookView xWindow="240" yWindow="460" windowWidth="21080" windowHeight="10060" firstSheet="7" activeTab="17"/>
  </bookViews>
  <sheets>
    <sheet name="Round 7" sheetId="6" r:id="rId1"/>
    <sheet name="Round 8" sheetId="9" r:id="rId2"/>
    <sheet name="Round 9" sheetId="3" r:id="rId3"/>
    <sheet name="Round 10" sheetId="10" r:id="rId4"/>
    <sheet name="Round 11" sheetId="11" r:id="rId5"/>
    <sheet name="Round 12" sheetId="4" r:id="rId6"/>
    <sheet name="RoadRaces" sheetId="2" r:id="rId7"/>
    <sheet name="Round 13" sheetId="12" r:id="rId8"/>
    <sheet name="Round 14" sheetId="13" r:id="rId9"/>
    <sheet name="Round 16" sheetId="15" r:id="rId10"/>
    <sheet name="Round 17" sheetId="16" r:id="rId11"/>
    <sheet name="Round 18" sheetId="17" r:id="rId12"/>
    <sheet name="Round 19" sheetId="5" r:id="rId13"/>
    <sheet name="TT handicaps" sheetId="1" r:id="rId14"/>
    <sheet name="Running Handicaps" sheetId="7" r:id="rId15"/>
    <sheet name="Round 20" sheetId="18" r:id="rId16"/>
    <sheet name="Round 21" sheetId="19" r:id="rId17"/>
    <sheet name="Overall" sheetId="8" r:id="rId18"/>
  </sheets>
  <definedNames>
    <definedName name="_xlnm._FilterDatabase" localSheetId="17" hidden="1">Overall!$A$1:$V$93</definedName>
    <definedName name="_xlnm._FilterDatabase" localSheetId="5" hidden="1">'Round 12'!$A$1:$I$15</definedName>
    <definedName name="_xlnm._FilterDatabase" localSheetId="15" hidden="1">'Round 20'!$A$1:$H$1</definedName>
    <definedName name="_xlnm._FilterDatabase" localSheetId="16" hidden="1">'Round 21'!$A$1:$H$1</definedName>
    <definedName name="_xlnm._FilterDatabase" localSheetId="2" hidden="1">'Round 9'!$A$1:$H$26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5" i="8" l="1"/>
  <c r="X85" i="8"/>
  <c r="W85" i="8"/>
  <c r="Y52" i="8"/>
  <c r="X52" i="8"/>
  <c r="W52" i="8"/>
  <c r="X84" i="8"/>
  <c r="Y84" i="8"/>
  <c r="W84" i="8"/>
  <c r="X29" i="8"/>
  <c r="Y29" i="8"/>
  <c r="W29" i="8"/>
  <c r="X37" i="8"/>
  <c r="Y37" i="8"/>
  <c r="W37" i="8"/>
  <c r="X34" i="8"/>
  <c r="Y34" i="8"/>
  <c r="W34" i="8"/>
  <c r="X80" i="8"/>
  <c r="Y80" i="8"/>
  <c r="W80" i="8"/>
  <c r="X65" i="8"/>
  <c r="Y65" i="8"/>
  <c r="W65" i="8"/>
  <c r="X36" i="8"/>
  <c r="Y36" i="8"/>
  <c r="W36" i="8"/>
  <c r="X93" i="8"/>
  <c r="Y93" i="8"/>
  <c r="W93" i="8"/>
  <c r="X55" i="8"/>
  <c r="Y55" i="8"/>
  <c r="W55" i="8"/>
  <c r="X19" i="8"/>
  <c r="W19" i="8"/>
  <c r="X76" i="8"/>
  <c r="Y76" i="8"/>
  <c r="W76" i="8"/>
  <c r="X71" i="8"/>
  <c r="Y71" i="8"/>
  <c r="W71" i="8"/>
  <c r="X38" i="8"/>
  <c r="Y38" i="8"/>
  <c r="W38" i="8"/>
  <c r="X23" i="8"/>
  <c r="Y23" i="8"/>
  <c r="W23" i="8"/>
  <c r="X46" i="8"/>
  <c r="Y46" i="8"/>
  <c r="W46" i="8"/>
  <c r="X22" i="8"/>
  <c r="Y22" i="8"/>
  <c r="W22" i="8"/>
  <c r="X67" i="8"/>
  <c r="Y67" i="8"/>
  <c r="W67" i="8"/>
  <c r="X18" i="8"/>
  <c r="Y18" i="8"/>
  <c r="W18" i="8"/>
  <c r="X25" i="8"/>
  <c r="Y25" i="8"/>
  <c r="W25" i="8"/>
  <c r="X54" i="8"/>
  <c r="Y54" i="8"/>
  <c r="W54" i="8"/>
  <c r="X51" i="8"/>
  <c r="Y51" i="8"/>
  <c r="W51" i="8"/>
  <c r="X39" i="8"/>
  <c r="Y39" i="8"/>
  <c r="W39" i="8"/>
  <c r="X57" i="8"/>
  <c r="Y57" i="8"/>
  <c r="W57" i="8"/>
  <c r="X35" i="8"/>
  <c r="Y35" i="8"/>
  <c r="W35" i="8"/>
  <c r="X92" i="8"/>
  <c r="Y92" i="8"/>
  <c r="W92" i="8"/>
  <c r="X47" i="8"/>
  <c r="Y47" i="8"/>
  <c r="W47" i="8"/>
  <c r="X40" i="8"/>
  <c r="Y40" i="8"/>
  <c r="W40" i="8"/>
  <c r="X59" i="8"/>
  <c r="Y59" i="8"/>
  <c r="W59" i="8"/>
  <c r="X64" i="8"/>
  <c r="Y64" i="8"/>
  <c r="W64" i="8"/>
  <c r="X27" i="8"/>
  <c r="Y27" i="8"/>
  <c r="W27" i="8"/>
  <c r="X91" i="8"/>
  <c r="Y91" i="8"/>
  <c r="W91" i="8"/>
  <c r="X75" i="8"/>
  <c r="Y75" i="8"/>
  <c r="W75" i="8"/>
  <c r="X50" i="8"/>
  <c r="Y50" i="8"/>
  <c r="W50" i="8"/>
  <c r="X14" i="8"/>
  <c r="Y14" i="8"/>
  <c r="W14" i="8"/>
  <c r="X90" i="8"/>
  <c r="Y90" i="8"/>
  <c r="W90" i="8"/>
  <c r="X5" i="8"/>
  <c r="W5" i="8"/>
  <c r="X61" i="8"/>
  <c r="Y61" i="8"/>
  <c r="W61" i="8"/>
  <c r="X77" i="8"/>
  <c r="Y77" i="8"/>
  <c r="W77" i="8"/>
  <c r="X26" i="8"/>
  <c r="Y26" i="8"/>
  <c r="W26" i="8"/>
  <c r="X58" i="8"/>
  <c r="Y58" i="8"/>
  <c r="W58" i="8"/>
  <c r="X60" i="8"/>
  <c r="Y60" i="8"/>
  <c r="W60" i="8"/>
  <c r="X20" i="8"/>
  <c r="Y20" i="8"/>
  <c r="W20" i="8"/>
  <c r="X13" i="8"/>
  <c r="W13" i="8"/>
  <c r="X11" i="8"/>
  <c r="Y11" i="8"/>
  <c r="W11" i="8"/>
  <c r="X44" i="8"/>
  <c r="Y44" i="8"/>
  <c r="W44" i="8"/>
  <c r="X86" i="8"/>
  <c r="Y86" i="8"/>
  <c r="W86" i="8"/>
  <c r="X88" i="8"/>
  <c r="Y88" i="8"/>
  <c r="W88" i="8"/>
  <c r="X10" i="8"/>
  <c r="Y10" i="8"/>
  <c r="W10" i="8"/>
  <c r="X28" i="8"/>
  <c r="Y28" i="8"/>
  <c r="W28" i="8"/>
  <c r="X32" i="8"/>
  <c r="Y32" i="8"/>
  <c r="W32" i="8"/>
  <c r="X6" i="8"/>
  <c r="Y6" i="8"/>
  <c r="W6" i="8"/>
  <c r="X9" i="8"/>
  <c r="W9" i="8"/>
  <c r="X31" i="8"/>
  <c r="Y31" i="8"/>
  <c r="W31" i="8"/>
  <c r="X87" i="8"/>
  <c r="Y87" i="8"/>
  <c r="W87" i="8"/>
  <c r="X78" i="8"/>
  <c r="Y78" i="8"/>
  <c r="W78" i="8"/>
  <c r="X45" i="8"/>
  <c r="Y45" i="8"/>
  <c r="W45" i="8"/>
  <c r="X79" i="8"/>
  <c r="Y79" i="8"/>
  <c r="W79" i="8"/>
  <c r="X62" i="8"/>
  <c r="Y62" i="8"/>
  <c r="W62" i="8"/>
  <c r="X2" i="8"/>
  <c r="Y2" i="8"/>
  <c r="W2" i="8"/>
  <c r="Y19" i="8"/>
  <c r="Y5" i="8"/>
  <c r="Y13" i="8"/>
  <c r="Y9" i="8"/>
  <c r="D22" i="19"/>
  <c r="D21" i="19"/>
  <c r="D20" i="19"/>
  <c r="I9" i="7"/>
  <c r="I11" i="7"/>
  <c r="I17" i="7"/>
  <c r="I18" i="7"/>
  <c r="I19" i="7"/>
  <c r="I22" i="7"/>
  <c r="I25" i="7"/>
  <c r="I27" i="7"/>
  <c r="I28" i="7"/>
  <c r="I36" i="7"/>
  <c r="I41" i="7"/>
  <c r="I42" i="7"/>
  <c r="I45" i="7"/>
  <c r="I2" i="7"/>
  <c r="F3" i="19"/>
  <c r="G3" i="19"/>
  <c r="E3" i="19"/>
  <c r="C9" i="19"/>
  <c r="C4" i="19"/>
  <c r="C14" i="19"/>
  <c r="C12" i="19"/>
  <c r="C6" i="19"/>
  <c r="C16" i="19"/>
  <c r="C17" i="19"/>
  <c r="C10" i="19"/>
  <c r="C2" i="19"/>
  <c r="C5" i="19"/>
  <c r="C7" i="19"/>
  <c r="C13" i="19"/>
  <c r="C15" i="19"/>
  <c r="C19" i="19"/>
  <c r="C23" i="19"/>
  <c r="C20" i="19"/>
  <c r="C21" i="19"/>
  <c r="C18" i="19"/>
  <c r="C22" i="19"/>
  <c r="C11" i="19"/>
  <c r="C3" i="19"/>
  <c r="C8" i="19"/>
  <c r="H9" i="7"/>
  <c r="H10" i="7"/>
  <c r="H17" i="7"/>
  <c r="H18" i="7"/>
  <c r="H25" i="7"/>
  <c r="H27" i="7"/>
  <c r="H30" i="7"/>
  <c r="H44" i="7"/>
  <c r="H49" i="7"/>
  <c r="H57" i="7"/>
  <c r="H2" i="7"/>
  <c r="E11" i="19"/>
  <c r="F11" i="19"/>
  <c r="G11" i="19"/>
  <c r="F22" i="19"/>
  <c r="G22" i="19"/>
  <c r="E18" i="19"/>
  <c r="F18" i="19"/>
  <c r="G18" i="19"/>
  <c r="F21" i="19"/>
  <c r="G21" i="19"/>
  <c r="F20" i="19"/>
  <c r="G20" i="19"/>
  <c r="E23" i="19"/>
  <c r="F23" i="19"/>
  <c r="G23" i="19"/>
  <c r="F19" i="19"/>
  <c r="G19" i="19"/>
  <c r="E19" i="19"/>
  <c r="F15" i="19"/>
  <c r="G15" i="19"/>
  <c r="E15" i="19"/>
  <c r="F13" i="19"/>
  <c r="G13" i="19"/>
  <c r="E13" i="19"/>
  <c r="F7" i="19"/>
  <c r="G7" i="19"/>
  <c r="E7" i="19"/>
  <c r="F5" i="19"/>
  <c r="G5" i="19"/>
  <c r="E5" i="19"/>
  <c r="F2" i="19"/>
  <c r="G2" i="19"/>
  <c r="E2" i="19"/>
  <c r="F10" i="19"/>
  <c r="G10" i="19"/>
  <c r="E10" i="19"/>
  <c r="F17" i="19"/>
  <c r="G17" i="19"/>
  <c r="E17" i="19"/>
  <c r="F16" i="19"/>
  <c r="G16" i="19"/>
  <c r="E16" i="19"/>
  <c r="F6" i="19"/>
  <c r="G6" i="19"/>
  <c r="E6" i="19"/>
  <c r="F12" i="19"/>
  <c r="G12" i="19"/>
  <c r="E12" i="19"/>
  <c r="F14" i="19"/>
  <c r="G14" i="19"/>
  <c r="E14" i="19"/>
  <c r="F4" i="19"/>
  <c r="G4" i="19"/>
  <c r="E4" i="19"/>
  <c r="F9" i="19"/>
  <c r="G9" i="19"/>
  <c r="E9" i="19"/>
  <c r="F8" i="19"/>
  <c r="G8" i="19"/>
  <c r="E8" i="19"/>
  <c r="F4" i="18"/>
  <c r="G4" i="18"/>
  <c r="F11" i="18"/>
  <c r="G11" i="18"/>
  <c r="F6" i="18"/>
  <c r="G6" i="18"/>
  <c r="F14" i="18"/>
  <c r="G14" i="18"/>
  <c r="F12" i="18"/>
  <c r="G12" i="18"/>
  <c r="F15" i="18"/>
  <c r="G15" i="18"/>
  <c r="F7" i="18"/>
  <c r="G7" i="18"/>
  <c r="F2" i="18"/>
  <c r="G2" i="18"/>
  <c r="F13" i="18"/>
  <c r="G13" i="18"/>
  <c r="F3" i="18"/>
  <c r="G3" i="18"/>
  <c r="F9" i="18"/>
  <c r="G9" i="18"/>
  <c r="F10" i="18"/>
  <c r="G10" i="18"/>
  <c r="F16" i="18"/>
  <c r="G16" i="18"/>
  <c r="F8" i="18"/>
  <c r="G8" i="18"/>
  <c r="F5" i="18"/>
  <c r="G5" i="18"/>
  <c r="E4" i="18"/>
  <c r="E11" i="18"/>
  <c r="E6" i="18"/>
  <c r="E14" i="18"/>
  <c r="E12" i="18"/>
  <c r="E15" i="18"/>
  <c r="E7" i="18"/>
  <c r="E2" i="18"/>
  <c r="E13" i="18"/>
  <c r="E3" i="18"/>
  <c r="E9" i="18"/>
  <c r="E10" i="18"/>
  <c r="E16" i="18"/>
  <c r="E8" i="18"/>
  <c r="E5" i="18"/>
  <c r="C4" i="18"/>
  <c r="C11" i="18"/>
  <c r="C6" i="18"/>
  <c r="C14" i="18"/>
  <c r="C12" i="18"/>
  <c r="C15" i="18"/>
  <c r="C7" i="18"/>
  <c r="C2" i="18"/>
  <c r="C13" i="18"/>
  <c r="C3" i="18"/>
  <c r="C9" i="18"/>
  <c r="C10" i="18"/>
  <c r="C16" i="18"/>
  <c r="C8" i="18"/>
  <c r="C5" i="18"/>
  <c r="F3" i="17"/>
  <c r="F4" i="17"/>
  <c r="F5" i="17"/>
  <c r="F6" i="17"/>
  <c r="F7" i="17"/>
  <c r="F8" i="17"/>
  <c r="F9" i="17"/>
  <c r="F10" i="17"/>
  <c r="F11" i="17"/>
  <c r="F12" i="17"/>
  <c r="F13" i="17"/>
  <c r="F2" i="17"/>
  <c r="M2" i="17"/>
  <c r="G3" i="7"/>
  <c r="K3" i="7"/>
  <c r="L3" i="7"/>
  <c r="M3" i="7"/>
  <c r="D5" i="7"/>
  <c r="E5" i="7"/>
  <c r="F5" i="7"/>
  <c r="K5" i="7"/>
  <c r="L5" i="7"/>
  <c r="M5" i="7"/>
  <c r="C12" i="7"/>
  <c r="D12" i="7"/>
  <c r="E12" i="7"/>
  <c r="K12" i="7"/>
  <c r="L12" i="7"/>
  <c r="M12" i="7"/>
  <c r="C14" i="7"/>
  <c r="K14" i="7"/>
  <c r="L14" i="7"/>
  <c r="M14" i="7"/>
  <c r="C24" i="7"/>
  <c r="K24" i="7"/>
  <c r="L24" i="7"/>
  <c r="M24" i="7"/>
  <c r="D28" i="7"/>
  <c r="K28" i="7"/>
  <c r="L28" i="7"/>
  <c r="M28" i="7"/>
  <c r="E29" i="7"/>
  <c r="K29" i="7"/>
  <c r="L29" i="7"/>
  <c r="M29" i="7"/>
  <c r="E37" i="7"/>
  <c r="K37" i="7"/>
  <c r="L37" i="7"/>
  <c r="M37" i="7"/>
  <c r="C39" i="7"/>
  <c r="F39" i="7"/>
  <c r="K39" i="7"/>
  <c r="L39" i="7"/>
  <c r="M39" i="7"/>
  <c r="C56" i="7"/>
  <c r="D56" i="7"/>
  <c r="K56" i="7"/>
  <c r="L56" i="7"/>
  <c r="M56" i="7"/>
  <c r="C55" i="7"/>
  <c r="D55" i="7"/>
  <c r="G55" i="7"/>
  <c r="K55" i="7"/>
  <c r="L55" i="7"/>
  <c r="M55" i="7"/>
  <c r="E54" i="7"/>
  <c r="K54" i="7"/>
  <c r="L54" i="7"/>
  <c r="M54" i="7"/>
  <c r="C53" i="7"/>
  <c r="E53" i="7"/>
  <c r="K53" i="7"/>
  <c r="L53" i="7"/>
  <c r="M53" i="7"/>
  <c r="M51" i="7"/>
  <c r="M52" i="7"/>
  <c r="E43" i="7"/>
  <c r="K43" i="7"/>
  <c r="L43" i="7"/>
  <c r="M43" i="7"/>
  <c r="C45" i="7"/>
  <c r="D45" i="7"/>
  <c r="F45" i="7"/>
  <c r="G45" i="7"/>
  <c r="K45" i="7"/>
  <c r="L45" i="7"/>
  <c r="M45" i="7"/>
  <c r="C49" i="7"/>
  <c r="D49" i="7"/>
  <c r="E49" i="7"/>
  <c r="F49" i="7"/>
  <c r="K49" i="7"/>
  <c r="L49" i="7"/>
  <c r="M49" i="7"/>
  <c r="G42" i="7"/>
  <c r="G9" i="7"/>
  <c r="G13" i="7"/>
  <c r="G17" i="7"/>
  <c r="G18" i="7"/>
  <c r="G22" i="7"/>
  <c r="G25" i="7"/>
  <c r="G27" i="7"/>
  <c r="G30" i="7"/>
  <c r="G41" i="7"/>
  <c r="G44" i="7"/>
  <c r="G2" i="7"/>
  <c r="F8" i="7"/>
  <c r="F9" i="7"/>
  <c r="F10" i="7"/>
  <c r="F11" i="7"/>
  <c r="F13" i="7"/>
  <c r="F18" i="7"/>
  <c r="F19" i="7"/>
  <c r="F22" i="7"/>
  <c r="F25" i="7"/>
  <c r="F27" i="7"/>
  <c r="F42" i="7"/>
  <c r="F44" i="7"/>
  <c r="E9" i="7"/>
  <c r="E10" i="7"/>
  <c r="E16" i="7"/>
  <c r="E17" i="7"/>
  <c r="E18" i="7"/>
  <c r="E19" i="7"/>
  <c r="E22" i="7"/>
  <c r="E25" i="7"/>
  <c r="E34" i="7"/>
  <c r="E38" i="7"/>
  <c r="E41" i="7"/>
  <c r="E42" i="7"/>
  <c r="E44" i="7"/>
  <c r="E57" i="7"/>
  <c r="E2" i="7"/>
  <c r="D8" i="7"/>
  <c r="D9" i="7"/>
  <c r="D10" i="7"/>
  <c r="D11" i="7"/>
  <c r="D13" i="7"/>
  <c r="D17" i="7"/>
  <c r="D18" i="7"/>
  <c r="D19" i="7"/>
  <c r="D22" i="7"/>
  <c r="D25" i="7"/>
  <c r="D27" i="7"/>
  <c r="D30" i="7"/>
  <c r="D36" i="7"/>
  <c r="D42" i="7"/>
  <c r="D44" i="7"/>
  <c r="D2" i="7"/>
  <c r="M4" i="7"/>
  <c r="M6" i="7"/>
  <c r="M7" i="7"/>
  <c r="B8" i="7"/>
  <c r="C8" i="7"/>
  <c r="K8" i="7"/>
  <c r="L8" i="7"/>
  <c r="M8" i="7"/>
  <c r="B9" i="7"/>
  <c r="C9" i="7"/>
  <c r="K9" i="7"/>
  <c r="L9" i="7"/>
  <c r="M9" i="7"/>
  <c r="B10" i="7"/>
  <c r="K10" i="7"/>
  <c r="L10" i="7"/>
  <c r="M10" i="7"/>
  <c r="B11" i="7"/>
  <c r="K11" i="7"/>
  <c r="L11" i="7"/>
  <c r="M11" i="7"/>
  <c r="B13" i="7"/>
  <c r="C13" i="7"/>
  <c r="K13" i="7"/>
  <c r="L13" i="7"/>
  <c r="M13" i="7"/>
  <c r="M15" i="7"/>
  <c r="B16" i="7"/>
  <c r="K16" i="7"/>
  <c r="L16" i="7"/>
  <c r="M16" i="7"/>
  <c r="B17" i="7"/>
  <c r="C17" i="7"/>
  <c r="K17" i="7"/>
  <c r="L17" i="7"/>
  <c r="M17" i="7"/>
  <c r="B18" i="7"/>
  <c r="C18" i="7"/>
  <c r="K18" i="7"/>
  <c r="L18" i="7"/>
  <c r="M18" i="7"/>
  <c r="B19" i="7"/>
  <c r="K19" i="7"/>
  <c r="L19" i="7"/>
  <c r="M19" i="7"/>
  <c r="B20" i="7"/>
  <c r="K20" i="7"/>
  <c r="L20" i="7"/>
  <c r="M20" i="7"/>
  <c r="M21" i="7"/>
  <c r="B22" i="7"/>
  <c r="C22" i="7"/>
  <c r="K22" i="7"/>
  <c r="L22" i="7"/>
  <c r="M22" i="7"/>
  <c r="M23" i="7"/>
  <c r="B25" i="7"/>
  <c r="C25" i="7"/>
  <c r="K25" i="7"/>
  <c r="L25" i="7"/>
  <c r="M25" i="7"/>
  <c r="B26" i="7"/>
  <c r="K26" i="7"/>
  <c r="L26" i="7"/>
  <c r="M26" i="7"/>
  <c r="B27" i="7"/>
  <c r="K27" i="7"/>
  <c r="L27" i="7"/>
  <c r="M27" i="7"/>
  <c r="B30" i="7"/>
  <c r="K30" i="7"/>
  <c r="L30" i="7"/>
  <c r="M30" i="7"/>
  <c r="M31" i="7"/>
  <c r="M32" i="7"/>
  <c r="B33" i="7"/>
  <c r="C33" i="7"/>
  <c r="K33" i="7"/>
  <c r="L33" i="7"/>
  <c r="M33" i="7"/>
  <c r="M34" i="7"/>
  <c r="M35" i="7"/>
  <c r="B36" i="7"/>
  <c r="C36" i="7"/>
  <c r="K36" i="7"/>
  <c r="L36" i="7"/>
  <c r="M36" i="7"/>
  <c r="B38" i="7"/>
  <c r="C38" i="7"/>
  <c r="K38" i="7"/>
  <c r="L38" i="7"/>
  <c r="M38" i="7"/>
  <c r="B40" i="7"/>
  <c r="C40" i="7"/>
  <c r="K40" i="7"/>
  <c r="L40" i="7"/>
  <c r="M40" i="7"/>
  <c r="B41" i="7"/>
  <c r="C41" i="7"/>
  <c r="K41" i="7"/>
  <c r="L41" i="7"/>
  <c r="M41" i="7"/>
  <c r="B42" i="7"/>
  <c r="C42" i="7"/>
  <c r="K42" i="7"/>
  <c r="L42" i="7"/>
  <c r="M42" i="7"/>
  <c r="B44" i="7"/>
  <c r="C44" i="7"/>
  <c r="K44" i="7"/>
  <c r="L44" i="7"/>
  <c r="M44" i="7"/>
  <c r="B46" i="7"/>
  <c r="C46" i="7"/>
  <c r="K46" i="7"/>
  <c r="L46" i="7"/>
  <c r="M46" i="7"/>
  <c r="B47" i="7"/>
  <c r="K47" i="7"/>
  <c r="L47" i="7"/>
  <c r="M47" i="7"/>
  <c r="B48" i="7"/>
  <c r="C48" i="7"/>
  <c r="K48" i="7"/>
  <c r="L48" i="7"/>
  <c r="M48" i="7"/>
  <c r="B50" i="7"/>
  <c r="C50" i="7"/>
  <c r="K50" i="7"/>
  <c r="L50" i="7"/>
  <c r="M50" i="7"/>
  <c r="B57" i="7"/>
  <c r="C57" i="7"/>
  <c r="K57" i="7"/>
  <c r="L57" i="7"/>
  <c r="M57" i="7"/>
  <c r="B2" i="7"/>
  <c r="C2" i="7"/>
  <c r="K2" i="7"/>
  <c r="L2" i="7"/>
  <c r="M2" i="7"/>
  <c r="K4" i="7"/>
  <c r="L4" i="7"/>
  <c r="K6" i="7"/>
  <c r="L6" i="7"/>
  <c r="C7" i="7"/>
  <c r="K7" i="7"/>
  <c r="L7" i="7"/>
  <c r="K15" i="7"/>
  <c r="L15" i="7"/>
  <c r="K21" i="7"/>
  <c r="L21" i="7"/>
  <c r="K23" i="7"/>
  <c r="L23" i="7"/>
  <c r="K31" i="7"/>
  <c r="L31" i="7"/>
  <c r="K32" i="7"/>
  <c r="L32" i="7"/>
  <c r="K34" i="7"/>
  <c r="L34" i="7"/>
  <c r="C35" i="7"/>
  <c r="K35" i="7"/>
  <c r="L35" i="7"/>
  <c r="K51" i="7"/>
  <c r="L51" i="7"/>
  <c r="K52" i="7"/>
  <c r="L52" i="7"/>
</calcChain>
</file>

<file path=xl/sharedStrings.xml><?xml version="1.0" encoding="utf-8"?>
<sst xmlns="http://schemas.openxmlformats.org/spreadsheetml/2006/main" count="1111" uniqueCount="212">
  <si>
    <t>Name</t>
  </si>
  <si>
    <t>Last year</t>
  </si>
  <si>
    <t>Rider</t>
  </si>
  <si>
    <t>Round 3</t>
  </si>
  <si>
    <t>Round 4</t>
  </si>
  <si>
    <t>Round 8</t>
  </si>
  <si>
    <t>Round 11</t>
  </si>
  <si>
    <t>Round 13</t>
  </si>
  <si>
    <t>Round 17</t>
  </si>
  <si>
    <t>Round 21</t>
  </si>
  <si>
    <t>Round 22</t>
  </si>
  <si>
    <t>Adrian Booth</t>
  </si>
  <si>
    <t>Aaron Watson (J)</t>
  </si>
  <si>
    <t>Brendan Duff</t>
  </si>
  <si>
    <t>Barry Kane</t>
  </si>
  <si>
    <t>Chris Magowan</t>
  </si>
  <si>
    <t>Bryce Hetherington</t>
  </si>
  <si>
    <t>Barry Kellett</t>
  </si>
  <si>
    <t>Colin McGready</t>
  </si>
  <si>
    <t>Bernie Monaghan</t>
  </si>
  <si>
    <t>Darren McCann</t>
  </si>
  <si>
    <t>Beverley Pierson</t>
  </si>
  <si>
    <t>David Broome</t>
  </si>
  <si>
    <t>David Dickson</t>
  </si>
  <si>
    <t>Brendan Doyle</t>
  </si>
  <si>
    <t>David Henderson</t>
  </si>
  <si>
    <t>Eddie Doyle</t>
  </si>
  <si>
    <t>David McClurg</t>
  </si>
  <si>
    <t>Emma Johnson</t>
  </si>
  <si>
    <t>Gareth Woodall</t>
  </si>
  <si>
    <t>Gavin Magowan</t>
  </si>
  <si>
    <t>Chris Anderson</t>
  </si>
  <si>
    <t>Graham McConnell</t>
  </si>
  <si>
    <t>Jack Ferguson (J)</t>
  </si>
  <si>
    <t>Colin Roy</t>
  </si>
  <si>
    <t>Graeme Douglas</t>
  </si>
  <si>
    <t>Ivan Bradford</t>
  </si>
  <si>
    <t>John Shanks</t>
  </si>
  <si>
    <t>Conor Rice</t>
  </si>
  <si>
    <t>Jonathan Graham</t>
  </si>
  <si>
    <t>Michael Cassidy</t>
  </si>
  <si>
    <t>David Hawthorne</t>
  </si>
  <si>
    <t>Jonathan McBride</t>
  </si>
  <si>
    <t>Marek Pyra</t>
  </si>
  <si>
    <t>Neil Armstrong</t>
  </si>
  <si>
    <t>David Young</t>
  </si>
  <si>
    <t>Jackie Wade</t>
  </si>
  <si>
    <t>Marcus Magowan</t>
  </si>
  <si>
    <t>Matthew Douglas (J)</t>
  </si>
  <si>
    <t>Paul Gick</t>
  </si>
  <si>
    <t>Massimo Manganaro</t>
  </si>
  <si>
    <t>John Ward</t>
  </si>
  <si>
    <t>Matthew Gibson (J)</t>
  </si>
  <si>
    <t>Richard Cowan</t>
  </si>
  <si>
    <t>Matthew Armstrong (J)</t>
  </si>
  <si>
    <t>Kevin Walker</t>
  </si>
  <si>
    <t>Nathan Mullan</t>
  </si>
  <si>
    <t>Ronnie Smyth</t>
  </si>
  <si>
    <t>Gail Martin</t>
  </si>
  <si>
    <t>Gareth Kirkwood</t>
  </si>
  <si>
    <t>Neill Currie</t>
  </si>
  <si>
    <t>Michael Mullan</t>
  </si>
  <si>
    <t>Garry Wilson</t>
  </si>
  <si>
    <t>Raymund Martin</t>
  </si>
  <si>
    <t>Gary Bailie</t>
  </si>
  <si>
    <t>Gary Gibson</t>
  </si>
  <si>
    <t>Trevor Blythe</t>
  </si>
  <si>
    <t>Ted McKibbin</t>
  </si>
  <si>
    <t>Trevor Wright</t>
  </si>
  <si>
    <t>Therese Boomer</t>
  </si>
  <si>
    <t>Graham Beckett</t>
  </si>
  <si>
    <t>Robert McDonald</t>
  </si>
  <si>
    <t>Wannita Broome</t>
  </si>
  <si>
    <t>Roisin Wilson</t>
  </si>
  <si>
    <t>Graham Smyth</t>
  </si>
  <si>
    <t>Roisin McIlhone</t>
  </si>
  <si>
    <t>Stephen Irvine</t>
  </si>
  <si>
    <t>James Douglas (J)</t>
  </si>
  <si>
    <t>Joanne Aiken</t>
  </si>
  <si>
    <t>John McGuigan</t>
  </si>
  <si>
    <t>Keri Parton</t>
  </si>
  <si>
    <t>Kevin McDonald</t>
  </si>
  <si>
    <t>Linda Ford</t>
  </si>
  <si>
    <t>Lisa Millar</t>
  </si>
  <si>
    <t>Malcolm MacDonald</t>
  </si>
  <si>
    <t>Martin McAnulty</t>
  </si>
  <si>
    <t>Martina Hawkins</t>
  </si>
  <si>
    <t>Neil Fitzsimons</t>
  </si>
  <si>
    <t>Noel Gibson</t>
  </si>
  <si>
    <t>Paddy McDonald</t>
  </si>
  <si>
    <t>Paul Marks</t>
  </si>
  <si>
    <t>Paul Mawhirt</t>
  </si>
  <si>
    <t>Peter Bryson</t>
  </si>
  <si>
    <t>Ruth Beckett</t>
  </si>
  <si>
    <t>Ryan Mallon</t>
  </si>
  <si>
    <t>Sean Stephen</t>
  </si>
  <si>
    <t>Stephen Wallace</t>
  </si>
  <si>
    <t>Tommy Downey</t>
  </si>
  <si>
    <t>Zak Hanna</t>
  </si>
  <si>
    <t>Round 14</t>
  </si>
  <si>
    <t>Derek Miniss</t>
  </si>
  <si>
    <t>Round 18</t>
  </si>
  <si>
    <t>Graeme &amp; Matthew Douglas</t>
  </si>
  <si>
    <t>Round 20</t>
  </si>
  <si>
    <t>Brian Wilson</t>
  </si>
  <si>
    <t>Ben Wilson (J)</t>
  </si>
  <si>
    <t>David &amp; Lexie Broome (J)</t>
  </si>
  <si>
    <t>Round 9</t>
  </si>
  <si>
    <t>Round 12</t>
  </si>
  <si>
    <t>Round 15</t>
  </si>
  <si>
    <t>Round 19</t>
  </si>
  <si>
    <t>Club</t>
  </si>
  <si>
    <t>Start time</t>
  </si>
  <si>
    <t>Lap 1</t>
  </si>
  <si>
    <t>Lap 2</t>
  </si>
  <si>
    <t>Lap 3</t>
  </si>
  <si>
    <t>Position</t>
  </si>
  <si>
    <t>Dromara CC</t>
  </si>
  <si>
    <t>Alister Walker</t>
  </si>
  <si>
    <t>West Down Wh</t>
  </si>
  <si>
    <t>Alastair McCourt</t>
  </si>
  <si>
    <t>?</t>
  </si>
  <si>
    <t>Matthew McKinstry</t>
  </si>
  <si>
    <t>Lindsay Watson</t>
  </si>
  <si>
    <t>Plush MTB</t>
  </si>
  <si>
    <t>Paul Wilkinson</t>
  </si>
  <si>
    <t>Brandon Douglas</t>
  </si>
  <si>
    <t>Stephen Stranney</t>
  </si>
  <si>
    <t>Mark McDowell</t>
  </si>
  <si>
    <t>Unattached</t>
  </si>
  <si>
    <t>DNF</t>
  </si>
  <si>
    <t>Sammy Watts</t>
  </si>
  <si>
    <t>Pts</t>
  </si>
  <si>
    <t>Lap 4</t>
  </si>
  <si>
    <t>West Down W</t>
  </si>
  <si>
    <t>Davy Frizzell</t>
  </si>
  <si>
    <t>Scott Daly</t>
  </si>
  <si>
    <t>VC Iveagh</t>
  </si>
  <si>
    <t>Nathan Mullen</t>
  </si>
  <si>
    <t>Aaron Watson</t>
  </si>
  <si>
    <t>Jack Ferguson</t>
  </si>
  <si>
    <t>Lap 5</t>
  </si>
  <si>
    <t>Lap 6</t>
  </si>
  <si>
    <t>Rider Name</t>
  </si>
  <si>
    <t>Round 6</t>
  </si>
  <si>
    <t>Round 7</t>
  </si>
  <si>
    <t xml:space="preserve">Round 9 </t>
  </si>
  <si>
    <t xml:space="preserve">Round 10 </t>
  </si>
  <si>
    <t>Round 16</t>
  </si>
  <si>
    <t>Name 1</t>
  </si>
  <si>
    <t>Time</t>
  </si>
  <si>
    <t>Handicap</t>
  </si>
  <si>
    <t>New time</t>
  </si>
  <si>
    <t>Rank</t>
  </si>
  <si>
    <t>Points</t>
  </si>
  <si>
    <t>Time-20</t>
  </si>
  <si>
    <t>Difference</t>
  </si>
  <si>
    <t>Dundrum Line</t>
  </si>
  <si>
    <t>Downpatrick Rd</t>
  </si>
  <si>
    <t>Balinderry Rd</t>
  </si>
  <si>
    <t>Rev. Dpk Rd</t>
  </si>
  <si>
    <t>Spa Rd</t>
  </si>
  <si>
    <t>Lurgan Rd</t>
  </si>
  <si>
    <t>Lisburn-Annahilt</t>
  </si>
  <si>
    <t>Castlewellan 16</t>
  </si>
  <si>
    <t>Crossgar Rd</t>
  </si>
  <si>
    <t>Dundrum Line 2</t>
  </si>
  <si>
    <t>Daniel Boomer (J)</t>
  </si>
  <si>
    <t>Davy Foster</t>
  </si>
  <si>
    <t>Gibson Chambers</t>
  </si>
  <si>
    <t>James Boomer</t>
  </si>
  <si>
    <t>James Mackin</t>
  </si>
  <si>
    <t>Mike Barton</t>
  </si>
  <si>
    <t>Patrick O'Grady</t>
  </si>
  <si>
    <t>Ryan Calvert</t>
  </si>
  <si>
    <t>Count</t>
  </si>
  <si>
    <t>Round 23</t>
  </si>
  <si>
    <t>Round3</t>
  </si>
  <si>
    <t>Round4</t>
  </si>
  <si>
    <t>Round8</t>
  </si>
  <si>
    <t>Round11</t>
  </si>
  <si>
    <t>Round13</t>
  </si>
  <si>
    <t>Round14</t>
  </si>
  <si>
    <t>Round18</t>
  </si>
  <si>
    <t>Round20</t>
  </si>
  <si>
    <t>Round21</t>
  </si>
  <si>
    <t>AVG</t>
  </si>
  <si>
    <t>CNT</t>
  </si>
  <si>
    <t>Fixed</t>
  </si>
  <si>
    <t>HCAP</t>
  </si>
  <si>
    <t>HCAP chk as of Rnd7</t>
  </si>
  <si>
    <t>HCAP chk as of Rnd14</t>
  </si>
  <si>
    <t>Round 10</t>
  </si>
  <si>
    <t>B-H-B 16</t>
  </si>
  <si>
    <t>TempTotal</t>
  </si>
  <si>
    <t/>
  </si>
  <si>
    <t>DQ</t>
  </si>
  <si>
    <t>Ben Wilson</t>
  </si>
  <si>
    <t>Derek Minnis</t>
  </si>
  <si>
    <t>Corrected HC</t>
  </si>
  <si>
    <t>New Rank</t>
  </si>
  <si>
    <t>New Difference</t>
  </si>
  <si>
    <t>Newer Time</t>
  </si>
  <si>
    <t>New Pts</t>
  </si>
  <si>
    <t>New Time</t>
  </si>
  <si>
    <t>Time-20:</t>
  </si>
  <si>
    <t>Hrank</t>
  </si>
  <si>
    <t>Graham Douglas</t>
  </si>
  <si>
    <t>Lexie Broome (J)</t>
  </si>
  <si>
    <t>HCAP chk as of Rnd20</t>
  </si>
  <si>
    <t>Best 15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</si>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</sst>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h:mm:ss;@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b/>
      <sz val="10"/>
      <color rgb="FF555555"/>
      <name val="Arial"/>
      <family val="2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D9ED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9F9F9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EEEEEE"/>
      </right>
      <top style="medium">
        <color rgb="FFDDDDDD"/>
      </top>
      <bottom/>
      <diagonal/>
    </border>
    <border>
      <left style="medium">
        <color rgb="FFEEEEEE"/>
      </left>
      <right/>
      <top style="medium">
        <color rgb="FFDDDDDD"/>
      </top>
      <bottom style="medium">
        <color rgb="FFEEEEEE"/>
      </bottom>
      <diagonal/>
    </border>
    <border>
      <left/>
      <right/>
      <top style="medium">
        <color rgb="FFDDDDDD"/>
      </top>
      <bottom style="medium">
        <color rgb="FFEEEEEE"/>
      </bottom>
      <diagonal/>
    </border>
    <border>
      <left/>
      <right style="medium">
        <color rgb="FFEEEEEE"/>
      </right>
      <top style="medium">
        <color rgb="FFDDDDDD"/>
      </top>
      <bottom style="medium">
        <color rgb="FFEEEEEE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8" fillId="0" borderId="0"/>
  </cellStyleXfs>
  <cellXfs count="153">
    <xf numFmtId="0" fontId="0" fillId="0" borderId="0" xfId="0"/>
    <xf numFmtId="0" fontId="2" fillId="0" borderId="0" xfId="0" applyFont="1"/>
    <xf numFmtId="164" fontId="0" fillId="2" borderId="0" xfId="0" applyNumberFormat="1" applyFill="1" applyAlignment="1">
      <alignment horizontal="center"/>
    </xf>
    <xf numFmtId="0" fontId="1" fillId="0" borderId="0" xfId="0" applyFont="1"/>
    <xf numFmtId="21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 applyBorder="1"/>
    <xf numFmtId="21" fontId="3" fillId="0" borderId="0" xfId="0" applyNumberFormat="1" applyFont="1" applyBorder="1" applyAlignment="1">
      <alignment horizontal="center"/>
    </xf>
    <xf numFmtId="0" fontId="0" fillId="0" borderId="0" xfId="0" applyFill="1"/>
    <xf numFmtId="21" fontId="0" fillId="0" borderId="0" xfId="0" applyNumberFormat="1" applyAlignment="1">
      <alignment horizontal="center"/>
    </xf>
    <xf numFmtId="164" fontId="0" fillId="0" borderId="0" xfId="0" applyNumberFormat="1" applyAlignment="1"/>
    <xf numFmtId="0" fontId="0" fillId="0" borderId="0" xfId="0" applyFont="1"/>
    <xf numFmtId="21" fontId="0" fillId="0" borderId="0" xfId="0" applyNumberFormat="1" applyAlignment="1"/>
    <xf numFmtId="0" fontId="1" fillId="0" borderId="0" xfId="0" applyFont="1" applyFill="1"/>
    <xf numFmtId="21" fontId="1" fillId="0" borderId="0" xfId="0" applyNumberFormat="1" applyFont="1"/>
    <xf numFmtId="21" fontId="0" fillId="0" borderId="0" xfId="0" applyNumberFormat="1" applyFill="1"/>
    <xf numFmtId="0" fontId="1" fillId="0" borderId="0" xfId="0" applyNumberFormat="1" applyFont="1" applyFill="1" applyBorder="1" applyAlignment="1" applyProtection="1">
      <protection locked="0"/>
    </xf>
    <xf numFmtId="164" fontId="0" fillId="0" borderId="0" xfId="0" applyNumberFormat="1"/>
    <xf numFmtId="0" fontId="2" fillId="0" borderId="1" xfId="0" applyFont="1" applyBorder="1"/>
    <xf numFmtId="0" fontId="1" fillId="0" borderId="1" xfId="1" applyBorder="1"/>
    <xf numFmtId="0" fontId="1" fillId="0" borderId="1" xfId="1" applyFont="1" applyBorder="1"/>
    <xf numFmtId="0" fontId="1" fillId="0" borderId="1" xfId="0" applyFont="1" applyBorder="1"/>
    <xf numFmtId="0" fontId="0" fillId="0" borderId="1" xfId="1" applyFont="1" applyBorder="1"/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Fill="1" applyBorder="1"/>
    <xf numFmtId="0" fontId="5" fillId="0" borderId="1" xfId="3" applyFont="1" applyBorder="1"/>
    <xf numFmtId="0" fontId="0" fillId="0" borderId="1" xfId="3" applyFont="1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ont="1" applyBorder="1"/>
    <xf numFmtId="0" fontId="2" fillId="0" borderId="2" xfId="0" applyFont="1" applyBorder="1"/>
    <xf numFmtId="21" fontId="1" fillId="0" borderId="2" xfId="1" applyNumberFormat="1" applyBorder="1"/>
    <xf numFmtId="0" fontId="2" fillId="0" borderId="2" xfId="0" applyFont="1" applyFill="1" applyBorder="1"/>
    <xf numFmtId="21" fontId="0" fillId="0" borderId="2" xfId="0" applyNumberFormat="1" applyBorder="1"/>
    <xf numFmtId="165" fontId="1" fillId="0" borderId="2" xfId="1" applyNumberFormat="1" applyBorder="1" applyAlignment="1">
      <alignment horizontal="center"/>
    </xf>
    <xf numFmtId="165" fontId="1" fillId="0" borderId="2" xfId="1" applyNumberFormat="1" applyBorder="1"/>
    <xf numFmtId="165" fontId="5" fillId="0" borderId="2" xfId="3" applyNumberFormat="1" applyFont="1" applyBorder="1"/>
    <xf numFmtId="21" fontId="3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0" xfId="0" applyFont="1"/>
    <xf numFmtId="0" fontId="8" fillId="3" borderId="3" xfId="4" applyFont="1" applyFill="1" applyBorder="1" applyAlignment="1"/>
    <xf numFmtId="0" fontId="1" fillId="0" borderId="3" xfId="0" applyFont="1" applyBorder="1"/>
    <xf numFmtId="21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3" xfId="0" applyFont="1" applyFill="1" applyBorder="1"/>
    <xf numFmtId="0" fontId="7" fillId="0" borderId="3" xfId="0" applyFont="1" applyBorder="1"/>
    <xf numFmtId="0" fontId="1" fillId="4" borderId="3" xfId="0" applyFont="1" applyFill="1" applyBorder="1"/>
    <xf numFmtId="0" fontId="8" fillId="5" borderId="3" xfId="4" applyFont="1" applyFill="1" applyBorder="1" applyAlignment="1"/>
    <xf numFmtId="0" fontId="1" fillId="5" borderId="3" xfId="0" applyFont="1" applyFill="1" applyBorder="1"/>
    <xf numFmtId="0" fontId="8" fillId="4" borderId="3" xfId="4" applyFont="1" applyFill="1" applyBorder="1" applyAlignment="1"/>
    <xf numFmtId="21" fontId="7" fillId="6" borderId="3" xfId="0" applyNumberFormat="1" applyFont="1" applyFill="1" applyBorder="1"/>
    <xf numFmtId="0" fontId="7" fillId="6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2" applyFont="1" applyBorder="1"/>
    <xf numFmtId="0" fontId="6" fillId="0" borderId="3" xfId="2" applyFont="1" applyBorder="1" applyAlignment="1">
      <alignment horizontal="center"/>
    </xf>
    <xf numFmtId="0" fontId="7" fillId="0" borderId="0" xfId="2" applyFont="1"/>
    <xf numFmtId="0" fontId="1" fillId="4" borderId="3" xfId="2" applyFont="1" applyFill="1" applyBorder="1"/>
    <xf numFmtId="0" fontId="1" fillId="0" borderId="3" xfId="2" applyFont="1" applyBorder="1"/>
    <xf numFmtId="21" fontId="7" fillId="0" borderId="3" xfId="2" applyNumberFormat="1" applyFont="1" applyBorder="1"/>
    <xf numFmtId="0" fontId="7" fillId="0" borderId="3" xfId="2" applyFont="1" applyBorder="1" applyAlignment="1">
      <alignment horizontal="center"/>
    </xf>
    <xf numFmtId="0" fontId="1" fillId="5" borderId="3" xfId="2" applyFont="1" applyFill="1" applyBorder="1"/>
    <xf numFmtId="0" fontId="8" fillId="7" borderId="3" xfId="4" applyFont="1" applyFill="1" applyBorder="1" applyAlignment="1"/>
    <xf numFmtId="0" fontId="7" fillId="0" borderId="3" xfId="2" applyFont="1" applyBorder="1"/>
    <xf numFmtId="0" fontId="7" fillId="6" borderId="3" xfId="2" applyFont="1" applyFill="1" applyBorder="1"/>
    <xf numFmtId="0" fontId="7" fillId="6" borderId="3" xfId="2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7" borderId="3" xfId="2" applyFont="1" applyFill="1" applyBorder="1"/>
    <xf numFmtId="0" fontId="8" fillId="8" borderId="3" xfId="4" applyFont="1" applyFill="1" applyBorder="1" applyAlignment="1"/>
    <xf numFmtId="0" fontId="2" fillId="0" borderId="0" xfId="0" applyFont="1" applyBorder="1"/>
    <xf numFmtId="1" fontId="1" fillId="0" borderId="0" xfId="1" applyNumberFormat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21" fontId="2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165" fontId="1" fillId="0" borderId="0" xfId="1" applyNumberFormat="1" applyFont="1" applyFill="1" applyBorder="1"/>
    <xf numFmtId="165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21" fontId="1" fillId="0" borderId="0" xfId="1" applyNumberFormat="1" applyFont="1" applyFill="1" applyBorder="1" applyAlignment="1">
      <alignment horizontal="center"/>
    </xf>
    <xf numFmtId="0" fontId="0" fillId="0" borderId="0" xfId="1" applyFont="1" applyFill="1" applyBorder="1"/>
    <xf numFmtId="165" fontId="1" fillId="9" borderId="0" xfId="1" applyNumberFormat="1" applyFont="1" applyFill="1" applyBorder="1" applyAlignment="1">
      <alignment horizontal="center"/>
    </xf>
    <xf numFmtId="0" fontId="0" fillId="0" borderId="0" xfId="0" applyFont="1" applyFill="1"/>
    <xf numFmtId="165" fontId="1" fillId="11" borderId="0" xfId="1" applyNumberFormat="1" applyFont="1" applyFill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9" fillId="0" borderId="0" xfId="0" applyFont="1"/>
    <xf numFmtId="0" fontId="10" fillId="12" borderId="5" xfId="0" applyFont="1" applyFill="1" applyBorder="1" applyAlignment="1">
      <alignment horizontal="left" vertical="center" wrapText="1"/>
    </xf>
    <xf numFmtId="0" fontId="10" fillId="12" borderId="6" xfId="0" applyFont="1" applyFill="1" applyBorder="1" applyAlignment="1">
      <alignment horizontal="left" vertical="center"/>
    </xf>
    <xf numFmtId="0" fontId="10" fillId="12" borderId="7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0" fillId="13" borderId="8" xfId="0" applyFont="1" applyFill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/>
    </xf>
    <xf numFmtId="21" fontId="0" fillId="13" borderId="9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0" fillId="14" borderId="10" xfId="0" applyFont="1" applyFill="1" applyBorder="1" applyAlignment="1">
      <alignment horizontal="left" vertical="top" wrapText="1"/>
    </xf>
    <xf numFmtId="0" fontId="0" fillId="14" borderId="11" xfId="0" applyFont="1" applyFill="1" applyBorder="1" applyAlignment="1">
      <alignment horizontal="left" vertical="top"/>
    </xf>
    <xf numFmtId="21" fontId="0" fillId="14" borderId="12" xfId="0" applyNumberFormat="1" applyFont="1" applyFill="1" applyBorder="1" applyAlignment="1">
      <alignment horizontal="left" vertical="top"/>
    </xf>
    <xf numFmtId="0" fontId="0" fillId="13" borderId="10" xfId="0" applyFont="1" applyFill="1" applyBorder="1" applyAlignment="1">
      <alignment horizontal="left" vertical="top" wrapText="1"/>
    </xf>
    <xf numFmtId="0" fontId="0" fillId="13" borderId="11" xfId="0" applyFont="1" applyFill="1" applyBorder="1" applyAlignment="1">
      <alignment horizontal="left" vertical="top"/>
    </xf>
    <xf numFmtId="21" fontId="0" fillId="13" borderId="12" xfId="0" applyNumberFormat="1" applyFont="1" applyFill="1" applyBorder="1" applyAlignment="1">
      <alignment horizontal="left" vertical="top"/>
    </xf>
    <xf numFmtId="0" fontId="0" fillId="14" borderId="13" xfId="0" applyFont="1" applyFill="1" applyBorder="1" applyAlignment="1">
      <alignment horizontal="left" vertical="top" wrapText="1"/>
    </xf>
    <xf numFmtId="0" fontId="0" fillId="14" borderId="14" xfId="0" applyFont="1" applyFill="1" applyBorder="1" applyAlignment="1">
      <alignment horizontal="left" vertical="top"/>
    </xf>
    <xf numFmtId="0" fontId="0" fillId="14" borderId="15" xfId="0" applyFont="1" applyFill="1" applyBorder="1" applyAlignment="1">
      <alignment horizontal="left" vertical="top"/>
    </xf>
    <xf numFmtId="0" fontId="11" fillId="0" borderId="0" xfId="3" applyFont="1" applyFill="1" applyBorder="1"/>
    <xf numFmtId="0" fontId="11" fillId="0" borderId="0" xfId="3" applyFont="1" applyFill="1" applyBorder="1" applyAlignment="1">
      <alignment horizontal="center"/>
    </xf>
    <xf numFmtId="21" fontId="11" fillId="0" borderId="0" xfId="3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65" fontId="5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21" fontId="5" fillId="0" borderId="0" xfId="3" applyNumberFormat="1" applyFont="1" applyFill="1" applyBorder="1" applyAlignment="1">
      <alignment horizontal="center"/>
    </xf>
    <xf numFmtId="0" fontId="0" fillId="0" borderId="0" xfId="3" applyFont="1" applyFill="1" applyBorder="1"/>
    <xf numFmtId="0" fontId="5" fillId="0" borderId="0" xfId="3" applyFont="1" applyFill="1" applyBorder="1"/>
    <xf numFmtId="0" fontId="0" fillId="0" borderId="0" xfId="0" applyAlignment="1">
      <alignment horizontal="center"/>
    </xf>
    <xf numFmtId="1" fontId="5" fillId="0" borderId="0" xfId="3" applyNumberFormat="1" applyFont="1" applyFill="1" applyBorder="1"/>
    <xf numFmtId="0" fontId="11" fillId="3" borderId="0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165" fontId="5" fillId="3" borderId="0" xfId="3" applyNumberFormat="1" applyFont="1" applyFill="1" applyBorder="1" applyAlignment="1">
      <alignment horizontal="center"/>
    </xf>
    <xf numFmtId="165" fontId="12" fillId="3" borderId="0" xfId="3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NumberFormat="1" applyAlignment="1">
      <alignment horizontal="center"/>
    </xf>
    <xf numFmtId="21" fontId="0" fillId="15" borderId="0" xfId="0" applyNumberFormat="1" applyFill="1"/>
    <xf numFmtId="165" fontId="0" fillId="0" borderId="0" xfId="0" applyNumberFormat="1" applyFill="1"/>
    <xf numFmtId="0" fontId="0" fillId="0" borderId="0" xfId="0" applyAlignment="1">
      <alignment wrapText="1"/>
    </xf>
    <xf numFmtId="0" fontId="0" fillId="1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/>
    </xf>
    <xf numFmtId="0" fontId="0" fillId="16" borderId="0" xfId="0" applyFill="1" applyAlignment="1">
      <alignment wrapText="1"/>
    </xf>
    <xf numFmtId="0" fontId="0" fillId="17" borderId="0" xfId="0" applyFill="1" applyAlignment="1">
      <alignment wrapText="1"/>
    </xf>
    <xf numFmtId="0" fontId="0" fillId="18" borderId="0" xfId="0" applyFill="1" applyAlignment="1">
      <alignment wrapText="1"/>
    </xf>
    <xf numFmtId="0" fontId="0" fillId="18" borderId="3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6" borderId="3" xfId="0" applyFill="1" applyBorder="1" applyAlignment="1">
      <alignment horizontal="center"/>
    </xf>
    <xf numFmtId="0" fontId="0" fillId="19" borderId="0" xfId="0" applyFill="1"/>
    <xf numFmtId="0" fontId="0" fillId="0" borderId="3" xfId="0" applyFont="1" applyFill="1" applyBorder="1"/>
    <xf numFmtId="0" fontId="0" fillId="0" borderId="3" xfId="0" applyFill="1" applyBorder="1"/>
    <xf numFmtId="0" fontId="1" fillId="0" borderId="3" xfId="0" applyFont="1" applyFill="1" applyBorder="1"/>
    <xf numFmtId="0" fontId="13" fillId="0" borderId="3" xfId="0" applyFont="1" applyBorder="1"/>
    <xf numFmtId="0" fontId="13" fillId="0" borderId="3" xfId="0" applyFont="1" applyFill="1" applyBorder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5">
    <cellStyle name="Normal" xfId="0" builtinId="0"/>
    <cellStyle name="Normal 2" xfId="1"/>
    <cellStyle name="Normal 3" xfId="2"/>
    <cellStyle name="Normal_Sheet1" xfId="4"/>
    <cellStyle name="TableStyleLight1" xfId="3"/>
  </cellStyles>
  <dxfs count="1">
    <dxf>
      <font>
        <color theme="7" tint="-0.24994659260841701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3" sqref="E23"/>
    </sheetView>
  </sheetViews>
  <sheetFormatPr baseColWidth="10" defaultColWidth="8.83203125" defaultRowHeight="13" x14ac:dyDescent="0.15"/>
  <cols>
    <col min="1" max="1" width="20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79" t="s">
        <v>153</v>
      </c>
      <c r="F1" s="79" t="s">
        <v>154</v>
      </c>
      <c r="G1" s="81" t="s">
        <v>155</v>
      </c>
      <c r="H1" s="80" t="s">
        <v>156</v>
      </c>
    </row>
    <row r="2" spans="1:8" x14ac:dyDescent="0.15">
      <c r="A2" s="82" t="s">
        <v>49</v>
      </c>
      <c r="B2" s="83">
        <v>2.1550925925925928E-2</v>
      </c>
      <c r="C2" s="84">
        <v>1.0241638321995466E-2</v>
      </c>
      <c r="D2" s="84">
        <v>1.1309287603930462E-2</v>
      </c>
      <c r="E2" s="85">
        <v>1</v>
      </c>
      <c r="F2" s="85">
        <v>40</v>
      </c>
      <c r="G2" s="86">
        <v>7.6620370370370401E-3</v>
      </c>
      <c r="H2" s="83">
        <v>2.5796012849584257E-3</v>
      </c>
    </row>
    <row r="3" spans="1:8" x14ac:dyDescent="0.15">
      <c r="A3" s="82" t="s">
        <v>12</v>
      </c>
      <c r="B3" s="83">
        <v>1.6724537037037034E-2</v>
      </c>
      <c r="C3" s="84">
        <v>5.1455026455026476E-3</v>
      </c>
      <c r="D3" s="84">
        <v>1.1579034391534387E-2</v>
      </c>
      <c r="E3" s="85">
        <v>2</v>
      </c>
      <c r="F3" s="85">
        <v>39</v>
      </c>
      <c r="G3" s="86">
        <v>2.8356481481481462E-3</v>
      </c>
      <c r="H3" s="83">
        <v>2.3098544973545014E-3</v>
      </c>
    </row>
    <row r="4" spans="1:8" x14ac:dyDescent="0.15">
      <c r="A4" s="82" t="s">
        <v>55</v>
      </c>
      <c r="B4" s="83">
        <v>1.7210648148148149E-2</v>
      </c>
      <c r="C4" s="84">
        <v>5.5208333333333325E-3</v>
      </c>
      <c r="D4" s="84">
        <v>1.1689814814814816E-2</v>
      </c>
      <c r="E4" s="85">
        <v>3</v>
      </c>
      <c r="F4" s="85">
        <v>38</v>
      </c>
      <c r="G4" s="86">
        <v>3.3217592592592604E-3</v>
      </c>
      <c r="H4" s="83">
        <v>2.199074074074072E-3</v>
      </c>
    </row>
    <row r="5" spans="1:8" x14ac:dyDescent="0.15">
      <c r="A5" s="87" t="s">
        <v>20</v>
      </c>
      <c r="B5" s="83">
        <v>1.7488425925925925E-2</v>
      </c>
      <c r="C5" s="84">
        <v>5.6828703703703728E-3</v>
      </c>
      <c r="D5" s="84">
        <v>1.1805555555555552E-2</v>
      </c>
      <c r="E5" s="85">
        <v>4</v>
      </c>
      <c r="F5" s="85">
        <v>37</v>
      </c>
      <c r="G5" s="86">
        <v>3.5995370370370365E-3</v>
      </c>
      <c r="H5" s="83">
        <v>2.0833333333333363E-3</v>
      </c>
    </row>
    <row r="6" spans="1:8" x14ac:dyDescent="0.15">
      <c r="A6" s="82" t="s">
        <v>56</v>
      </c>
      <c r="B6" s="83">
        <v>1.4930555555555556E-2</v>
      </c>
      <c r="C6" s="84">
        <v>2.852418745275892E-3</v>
      </c>
      <c r="D6" s="84">
        <v>1.2078136810279664E-2</v>
      </c>
      <c r="E6" s="85">
        <v>5</v>
      </c>
      <c r="F6" s="85">
        <v>36</v>
      </c>
      <c r="G6" s="86">
        <v>1.0416666666666682E-3</v>
      </c>
      <c r="H6" s="83">
        <v>1.8107520786092238E-3</v>
      </c>
    </row>
    <row r="7" spans="1:8" x14ac:dyDescent="0.15">
      <c r="A7" s="82" t="s">
        <v>33</v>
      </c>
      <c r="B7" s="83">
        <v>1.638888888888889E-2</v>
      </c>
      <c r="C7" s="84">
        <v>4.1787131519274365E-3</v>
      </c>
      <c r="D7" s="84">
        <v>1.2210175736961454E-2</v>
      </c>
      <c r="E7" s="85">
        <v>6</v>
      </c>
      <c r="F7" s="85">
        <v>35</v>
      </c>
      <c r="G7" s="86">
        <v>2.5000000000000022E-3</v>
      </c>
      <c r="H7" s="83">
        <v>1.6787131519274343E-3</v>
      </c>
    </row>
    <row r="8" spans="1:8" x14ac:dyDescent="0.15">
      <c r="A8" s="82" t="s">
        <v>44</v>
      </c>
      <c r="B8" s="83">
        <v>1.7951388888888888E-2</v>
      </c>
      <c r="C8" s="84">
        <v>5.7336545729402902E-3</v>
      </c>
      <c r="D8" s="84">
        <v>1.2217734315948598E-2</v>
      </c>
      <c r="E8" s="85">
        <v>7</v>
      </c>
      <c r="F8" s="85">
        <v>34</v>
      </c>
      <c r="G8" s="86">
        <v>4.0625000000000001E-3</v>
      </c>
      <c r="H8" s="83">
        <v>1.67115457294029E-3</v>
      </c>
    </row>
    <row r="9" spans="1:8" x14ac:dyDescent="0.15">
      <c r="A9" s="82" t="s">
        <v>40</v>
      </c>
      <c r="B9" s="83">
        <v>1.6712962962962961E-2</v>
      </c>
      <c r="C9" s="84">
        <v>4.3934240362811759E-3</v>
      </c>
      <c r="D9" s="84">
        <v>1.2319538926681785E-2</v>
      </c>
      <c r="E9" s="85">
        <v>8</v>
      </c>
      <c r="F9" s="85">
        <v>33</v>
      </c>
      <c r="G9" s="86">
        <v>2.8240740740740726E-3</v>
      </c>
      <c r="H9" s="83">
        <v>1.5693499622071033E-3</v>
      </c>
    </row>
    <row r="10" spans="1:8" x14ac:dyDescent="0.15">
      <c r="A10" s="82" t="s">
        <v>15</v>
      </c>
      <c r="B10" s="83">
        <v>1.5405092592592593E-2</v>
      </c>
      <c r="C10" s="84">
        <v>3.0379582388510989E-3</v>
      </c>
      <c r="D10" s="84">
        <v>1.2367134353741495E-2</v>
      </c>
      <c r="E10" s="85">
        <v>9</v>
      </c>
      <c r="F10" s="85">
        <v>32</v>
      </c>
      <c r="G10" s="86">
        <v>1.5162037037037054E-3</v>
      </c>
      <c r="H10" s="83">
        <v>1.5217545351473936E-3</v>
      </c>
    </row>
    <row r="11" spans="1:8" x14ac:dyDescent="0.15">
      <c r="A11" s="87" t="s">
        <v>29</v>
      </c>
      <c r="B11" s="83">
        <v>1.7233796296296296E-2</v>
      </c>
      <c r="C11" s="84">
        <v>4.842805177626603E-3</v>
      </c>
      <c r="D11" s="84">
        <v>1.2390991118669693E-2</v>
      </c>
      <c r="E11" s="85">
        <v>10</v>
      </c>
      <c r="F11" s="85">
        <v>31</v>
      </c>
      <c r="G11" s="86">
        <v>3.3449074074074076E-3</v>
      </c>
      <c r="H11" s="83">
        <v>1.4978977702191955E-3</v>
      </c>
    </row>
    <row r="12" spans="1:8" x14ac:dyDescent="0.15">
      <c r="A12" s="87" t="s">
        <v>30</v>
      </c>
      <c r="B12" s="83">
        <v>1.5590277777777778E-2</v>
      </c>
      <c r="C12" s="84">
        <v>3.0092592592592601E-3</v>
      </c>
      <c r="D12" s="84">
        <v>1.2581018518518517E-2</v>
      </c>
      <c r="E12" s="85">
        <v>11</v>
      </c>
      <c r="F12" s="85">
        <v>30</v>
      </c>
      <c r="G12" s="86">
        <v>1.7013888888888894E-3</v>
      </c>
      <c r="H12" s="83">
        <v>1.3078703703703707E-3</v>
      </c>
    </row>
    <row r="13" spans="1:8" x14ac:dyDescent="0.15">
      <c r="A13" s="82" t="s">
        <v>57</v>
      </c>
      <c r="B13" s="83">
        <v>1.5729166666666666E-2</v>
      </c>
      <c r="C13" s="84">
        <v>2.9880007558579016E-3</v>
      </c>
      <c r="D13" s="84">
        <v>1.2741165910808764E-2</v>
      </c>
      <c r="E13" s="85">
        <v>12</v>
      </c>
      <c r="F13" s="85">
        <v>29</v>
      </c>
      <c r="G13" s="86">
        <v>1.8402777777777775E-3</v>
      </c>
      <c r="H13" s="83">
        <v>1.1477229780801242E-3</v>
      </c>
    </row>
    <row r="14" spans="1:8" x14ac:dyDescent="0.15">
      <c r="A14" s="82" t="s">
        <v>54</v>
      </c>
      <c r="B14" s="83">
        <v>1.5277777777777777E-2</v>
      </c>
      <c r="C14" s="84">
        <v>2.4905517762660589E-3</v>
      </c>
      <c r="D14" s="84">
        <v>1.2787226001511718E-2</v>
      </c>
      <c r="E14" s="85">
        <v>13</v>
      </c>
      <c r="F14" s="85">
        <v>28</v>
      </c>
      <c r="G14" s="86">
        <v>1.3888888888888892E-3</v>
      </c>
      <c r="H14" s="83">
        <v>1.1016628873771698E-3</v>
      </c>
    </row>
    <row r="15" spans="1:8" x14ac:dyDescent="0.15">
      <c r="A15" s="87" t="s">
        <v>18</v>
      </c>
      <c r="B15" s="83">
        <v>1.7025462962962961E-2</v>
      </c>
      <c r="C15" s="84">
        <v>4.1371409674981138E-3</v>
      </c>
      <c r="D15" s="84">
        <v>1.2888321995464847E-2</v>
      </c>
      <c r="E15" s="85">
        <v>14</v>
      </c>
      <c r="F15" s="85">
        <v>27</v>
      </c>
      <c r="G15" s="86">
        <v>3.1365740740740729E-3</v>
      </c>
      <c r="H15" s="83">
        <v>1.000566893424041E-3</v>
      </c>
    </row>
    <row r="16" spans="1:8" x14ac:dyDescent="0.15">
      <c r="A16" s="87" t="s">
        <v>13</v>
      </c>
      <c r="B16" s="83">
        <v>1.545138888888889E-2</v>
      </c>
      <c r="C16" s="88">
        <v>8.6805555555555551E-4</v>
      </c>
      <c r="D16" s="84">
        <v>1.4583333333333334E-2</v>
      </c>
      <c r="E16" s="85">
        <v>15</v>
      </c>
      <c r="F16" s="85">
        <v>26</v>
      </c>
      <c r="G16" s="86">
        <v>1.5625000000000014E-3</v>
      </c>
      <c r="H16" s="8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22" sqref="C22"/>
    </sheetView>
  </sheetViews>
  <sheetFormatPr baseColWidth="10" defaultColWidth="8.83203125" defaultRowHeight="13" x14ac:dyDescent="0.15"/>
  <cols>
    <col min="1" max="1" width="8.33203125" bestFit="1" customWidth="1"/>
    <col min="2" max="2" width="15.5" bestFit="1" customWidth="1"/>
    <col min="3" max="3" width="11.1640625" bestFit="1" customWidth="1"/>
    <col min="4" max="4" width="8.1640625" bestFit="1" customWidth="1"/>
    <col min="5" max="5" width="5.5" bestFit="1" customWidth="1"/>
    <col min="6" max="6" width="6.5" bestFit="1" customWidth="1"/>
  </cols>
  <sheetData>
    <row r="1" spans="1:6" ht="14" thickBot="1" x14ac:dyDescent="0.2">
      <c r="A1" s="93" t="s">
        <v>116</v>
      </c>
      <c r="B1" s="94" t="s">
        <v>0</v>
      </c>
      <c r="C1" s="94" t="s">
        <v>111</v>
      </c>
      <c r="D1" s="95" t="s">
        <v>150</v>
      </c>
      <c r="E1" s="96" t="s">
        <v>153</v>
      </c>
      <c r="F1" s="96" t="s">
        <v>154</v>
      </c>
    </row>
    <row r="2" spans="1:6" ht="14" thickBot="1" x14ac:dyDescent="0.2">
      <c r="A2" s="97">
        <v>1</v>
      </c>
      <c r="B2" s="98" t="s">
        <v>17</v>
      </c>
      <c r="C2" s="98" t="s">
        <v>117</v>
      </c>
      <c r="D2" s="99">
        <v>1.0474537037037037E-2</v>
      </c>
      <c r="E2" s="100">
        <v>1</v>
      </c>
      <c r="F2" s="100">
        <v>40</v>
      </c>
    </row>
    <row r="3" spans="1:6" ht="14" thickBot="1" x14ac:dyDescent="0.2">
      <c r="A3" s="101">
        <v>2</v>
      </c>
      <c r="B3" s="102" t="s">
        <v>30</v>
      </c>
      <c r="C3" s="102" t="s">
        <v>117</v>
      </c>
      <c r="D3" s="103">
        <v>1.087962962962963E-2</v>
      </c>
      <c r="E3" s="100">
        <v>2</v>
      </c>
      <c r="F3" s="100">
        <v>39</v>
      </c>
    </row>
    <row r="4" spans="1:6" ht="14" thickBot="1" x14ac:dyDescent="0.2">
      <c r="A4" s="104">
        <v>3</v>
      </c>
      <c r="B4" s="105" t="s">
        <v>57</v>
      </c>
      <c r="C4" s="105" t="s">
        <v>117</v>
      </c>
      <c r="D4" s="106">
        <v>1.0902777777777777E-2</v>
      </c>
      <c r="E4" s="100">
        <v>3</v>
      </c>
      <c r="F4" s="100">
        <v>38</v>
      </c>
    </row>
    <row r="5" spans="1:6" ht="14" thickBot="1" x14ac:dyDescent="0.2">
      <c r="A5" s="101">
        <v>4</v>
      </c>
      <c r="B5" s="102" t="s">
        <v>139</v>
      </c>
      <c r="C5" s="102" t="s">
        <v>117</v>
      </c>
      <c r="D5" s="103">
        <v>1.1296296296296296E-2</v>
      </c>
      <c r="E5" s="100">
        <v>4</v>
      </c>
      <c r="F5" s="100">
        <v>37</v>
      </c>
    </row>
    <row r="6" spans="1:6" ht="14" thickBot="1" x14ac:dyDescent="0.2">
      <c r="A6" s="104">
        <v>5</v>
      </c>
      <c r="B6" s="105" t="s">
        <v>25</v>
      </c>
      <c r="C6" s="105" t="s">
        <v>117</v>
      </c>
      <c r="D6" s="106">
        <v>1.1712962962962965E-2</v>
      </c>
      <c r="E6" s="100">
        <v>5</v>
      </c>
      <c r="F6" s="100">
        <v>36</v>
      </c>
    </row>
    <row r="7" spans="1:6" ht="14" thickBot="1" x14ac:dyDescent="0.2">
      <c r="A7" s="101">
        <v>6</v>
      </c>
      <c r="B7" s="102" t="s">
        <v>20</v>
      </c>
      <c r="C7" s="102" t="s">
        <v>117</v>
      </c>
      <c r="D7" s="103">
        <v>1.2280092592592592E-2</v>
      </c>
      <c r="E7" s="100">
        <v>6</v>
      </c>
      <c r="F7" s="100">
        <v>35</v>
      </c>
    </row>
    <row r="8" spans="1:6" ht="14" thickBot="1" x14ac:dyDescent="0.2">
      <c r="A8" s="104">
        <v>7</v>
      </c>
      <c r="B8" s="105" t="s">
        <v>18</v>
      </c>
      <c r="C8" s="105" t="s">
        <v>117</v>
      </c>
      <c r="D8" s="106">
        <v>1.247685185185185E-2</v>
      </c>
      <c r="E8" s="100">
        <v>7</v>
      </c>
      <c r="F8" s="100">
        <v>34</v>
      </c>
    </row>
    <row r="9" spans="1:6" ht="14" thickBot="1" x14ac:dyDescent="0.2">
      <c r="A9" s="101">
        <v>8</v>
      </c>
      <c r="B9" s="102" t="s">
        <v>53</v>
      </c>
      <c r="C9" s="102" t="s">
        <v>117</v>
      </c>
      <c r="D9" s="103">
        <v>1.2546296296296297E-2</v>
      </c>
      <c r="E9" s="100">
        <v>8</v>
      </c>
      <c r="F9" s="100">
        <v>33</v>
      </c>
    </row>
    <row r="10" spans="1:6" ht="14" thickBot="1" x14ac:dyDescent="0.2">
      <c r="A10" s="104">
        <v>9</v>
      </c>
      <c r="B10" s="105" t="s">
        <v>37</v>
      </c>
      <c r="C10" s="105" t="s">
        <v>117</v>
      </c>
      <c r="D10" s="106">
        <v>1.2581018518518519E-2</v>
      </c>
      <c r="E10" s="100">
        <v>9</v>
      </c>
      <c r="F10" s="100">
        <v>32</v>
      </c>
    </row>
    <row r="11" spans="1:6" ht="14" thickBot="1" x14ac:dyDescent="0.2">
      <c r="A11" s="101">
        <v>10</v>
      </c>
      <c r="B11" s="102" t="s">
        <v>71</v>
      </c>
      <c r="C11" s="102" t="s">
        <v>117</v>
      </c>
      <c r="D11" s="103">
        <v>1.2789351851851852E-2</v>
      </c>
      <c r="E11" s="100">
        <v>10</v>
      </c>
      <c r="F11" s="100">
        <v>31</v>
      </c>
    </row>
    <row r="12" spans="1:6" ht="14" thickBot="1" x14ac:dyDescent="0.2">
      <c r="A12" s="104">
        <v>11</v>
      </c>
      <c r="B12" s="105" t="s">
        <v>104</v>
      </c>
      <c r="C12" s="105" t="s">
        <v>117</v>
      </c>
      <c r="D12" s="106">
        <v>1.2800925925925926E-2</v>
      </c>
      <c r="E12" s="100">
        <v>11</v>
      </c>
      <c r="F12" s="100">
        <v>30</v>
      </c>
    </row>
    <row r="13" spans="1:6" ht="14" thickBot="1" x14ac:dyDescent="0.2">
      <c r="A13" s="101">
        <v>12</v>
      </c>
      <c r="B13" s="102" t="s">
        <v>197</v>
      </c>
      <c r="C13" s="102" t="s">
        <v>117</v>
      </c>
      <c r="D13" s="103">
        <v>1.2870370370370372E-2</v>
      </c>
      <c r="E13" s="100">
        <v>12</v>
      </c>
      <c r="F13" s="100">
        <v>29</v>
      </c>
    </row>
    <row r="14" spans="1:6" ht="14" thickBot="1" x14ac:dyDescent="0.2">
      <c r="A14" s="104">
        <v>13</v>
      </c>
      <c r="B14" s="105" t="s">
        <v>55</v>
      </c>
      <c r="C14" s="105" t="s">
        <v>117</v>
      </c>
      <c r="D14" s="106">
        <v>1.3090277777777779E-2</v>
      </c>
      <c r="E14" s="100">
        <v>13</v>
      </c>
      <c r="F14" s="100">
        <v>28</v>
      </c>
    </row>
    <row r="15" spans="1:6" ht="14" thickBot="1" x14ac:dyDescent="0.2">
      <c r="A15" s="101">
        <v>14</v>
      </c>
      <c r="B15" s="102" t="s">
        <v>29</v>
      </c>
      <c r="C15" s="102" t="s">
        <v>117</v>
      </c>
      <c r="D15" s="103">
        <v>1.3379629629629628E-2</v>
      </c>
      <c r="E15" s="100">
        <v>14</v>
      </c>
      <c r="F15" s="100">
        <v>27</v>
      </c>
    </row>
    <row r="16" spans="1:6" ht="14" thickBot="1" x14ac:dyDescent="0.2">
      <c r="A16" s="104">
        <v>15</v>
      </c>
      <c r="B16" s="105" t="s">
        <v>168</v>
      </c>
      <c r="C16" s="105" t="s">
        <v>117</v>
      </c>
      <c r="D16" s="106">
        <v>1.3530092592592594E-2</v>
      </c>
      <c r="E16" s="100">
        <v>15</v>
      </c>
      <c r="F16" s="100">
        <v>26</v>
      </c>
    </row>
    <row r="17" spans="1:6" ht="14" thickBot="1" x14ac:dyDescent="0.2">
      <c r="A17" s="104">
        <v>17</v>
      </c>
      <c r="B17" s="105" t="s">
        <v>66</v>
      </c>
      <c r="C17" s="105" t="s">
        <v>117</v>
      </c>
      <c r="D17" s="106">
        <v>1.4328703703703703E-2</v>
      </c>
      <c r="E17" s="100">
        <v>16</v>
      </c>
      <c r="F17" s="100">
        <v>25</v>
      </c>
    </row>
    <row r="18" spans="1:6" ht="14" thickBot="1" x14ac:dyDescent="0.2">
      <c r="A18" s="101">
        <v>18</v>
      </c>
      <c r="B18" s="102" t="s">
        <v>43</v>
      </c>
      <c r="C18" s="102" t="s">
        <v>117</v>
      </c>
      <c r="D18" s="103">
        <v>1.4768518518518519E-2</v>
      </c>
      <c r="E18" s="100">
        <v>17</v>
      </c>
      <c r="F18" s="100">
        <v>25</v>
      </c>
    </row>
    <row r="19" spans="1:6" ht="14" thickBot="1" x14ac:dyDescent="0.2">
      <c r="A19" s="104">
        <v>19</v>
      </c>
      <c r="B19" s="105" t="s">
        <v>28</v>
      </c>
      <c r="C19" s="105" t="s">
        <v>117</v>
      </c>
      <c r="D19" s="106">
        <v>1.7766203703703704E-2</v>
      </c>
      <c r="E19" s="100">
        <v>18</v>
      </c>
      <c r="F19" s="100">
        <v>25</v>
      </c>
    </row>
    <row r="20" spans="1:6" ht="14" thickBot="1" x14ac:dyDescent="0.2">
      <c r="A20" s="107">
        <v>20</v>
      </c>
      <c r="B20" s="108" t="s">
        <v>49</v>
      </c>
      <c r="C20" s="108" t="s">
        <v>117</v>
      </c>
      <c r="D20" s="109" t="s">
        <v>130</v>
      </c>
      <c r="E20" s="100">
        <v>19</v>
      </c>
      <c r="F20" s="100">
        <v>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7" sqref="H7"/>
    </sheetView>
  </sheetViews>
  <sheetFormatPr baseColWidth="10" defaultColWidth="8.83203125" defaultRowHeight="13" x14ac:dyDescent="0.15"/>
  <cols>
    <col min="1" max="1" width="15.83203125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110" t="s">
        <v>149</v>
      </c>
      <c r="B1" s="111" t="s">
        <v>150</v>
      </c>
      <c r="C1" s="111" t="s">
        <v>151</v>
      </c>
      <c r="D1" s="111" t="s">
        <v>152</v>
      </c>
      <c r="E1" s="111" t="s">
        <v>153</v>
      </c>
      <c r="F1" s="111" t="s">
        <v>154</v>
      </c>
      <c r="G1" s="112" t="s">
        <v>155</v>
      </c>
      <c r="H1" s="111" t="s">
        <v>156</v>
      </c>
    </row>
    <row r="2" spans="1:8" x14ac:dyDescent="0.15">
      <c r="A2" s="100" t="s">
        <v>20</v>
      </c>
      <c r="B2" s="113">
        <v>1.8142361111111099E-2</v>
      </c>
      <c r="C2" s="114">
        <v>4.5138888888888937E-3</v>
      </c>
      <c r="D2" s="114">
        <v>1.3628472222222205E-2</v>
      </c>
      <c r="E2" s="115">
        <v>1</v>
      </c>
      <c r="F2" s="115">
        <v>40</v>
      </c>
      <c r="G2" s="116">
        <v>4.2534722222221984E-3</v>
      </c>
      <c r="H2" s="113">
        <v>2.6041666666669523E-4</v>
      </c>
    </row>
    <row r="3" spans="1:8" x14ac:dyDescent="0.15">
      <c r="A3" s="117" t="s">
        <v>25</v>
      </c>
      <c r="B3" s="113">
        <v>1.86053240740741E-2</v>
      </c>
      <c r="C3" s="114">
        <v>4.971064814814817E-3</v>
      </c>
      <c r="D3" s="114">
        <v>1.3634259259259283E-2</v>
      </c>
      <c r="E3" s="115">
        <v>2</v>
      </c>
      <c r="F3" s="115">
        <v>39</v>
      </c>
      <c r="G3" s="116">
        <v>4.7164351851852002E-3</v>
      </c>
      <c r="H3" s="113">
        <v>2.5462962962961681E-4</v>
      </c>
    </row>
    <row r="4" spans="1:8" x14ac:dyDescent="0.15">
      <c r="A4" s="117" t="s">
        <v>37</v>
      </c>
      <c r="B4" s="113">
        <v>1.8120659722222199E-2</v>
      </c>
      <c r="C4" s="114">
        <v>4.265046296296298E-3</v>
      </c>
      <c r="D4" s="114">
        <v>1.3855613425925901E-2</v>
      </c>
      <c r="E4" s="115">
        <v>3</v>
      </c>
      <c r="F4" s="115">
        <v>38</v>
      </c>
      <c r="G4" s="116">
        <v>4.2317708333332992E-3</v>
      </c>
      <c r="H4" s="113">
        <v>3.3275462962998811E-5</v>
      </c>
    </row>
    <row r="5" spans="1:8" x14ac:dyDescent="0.15">
      <c r="A5" s="117" t="s">
        <v>28</v>
      </c>
      <c r="B5" s="113">
        <v>2.3278356481481501E-2</v>
      </c>
      <c r="C5" s="114">
        <v>9.3171296296296266E-3</v>
      </c>
      <c r="D5" s="114">
        <v>1.3961226851851874E-2</v>
      </c>
      <c r="E5" s="115">
        <v>4</v>
      </c>
      <c r="F5" s="115">
        <v>37</v>
      </c>
      <c r="G5" s="116">
        <v>9.3894675925926003E-3</v>
      </c>
      <c r="H5" s="113"/>
    </row>
    <row r="6" spans="1:8" x14ac:dyDescent="0.15">
      <c r="A6" s="100" t="s">
        <v>72</v>
      </c>
      <c r="B6" s="113">
        <v>2.37847222222222E-2</v>
      </c>
      <c r="C6" s="114">
        <v>9.7692271352985693E-3</v>
      </c>
      <c r="D6" s="114">
        <v>1.4015495086923631E-2</v>
      </c>
      <c r="E6" s="115">
        <v>5</v>
      </c>
      <c r="F6" s="115">
        <v>36</v>
      </c>
      <c r="G6" s="116">
        <v>9.8958333333332999E-3</v>
      </c>
      <c r="H6" s="113"/>
    </row>
    <row r="7" spans="1:8" x14ac:dyDescent="0.15">
      <c r="A7" s="118" t="s">
        <v>30</v>
      </c>
      <c r="B7" s="113">
        <v>1.6608796296296299E-2</v>
      </c>
      <c r="C7" s="114">
        <v>2.5578703703703735E-3</v>
      </c>
      <c r="D7" s="114">
        <v>1.4050925925925925E-2</v>
      </c>
      <c r="E7" s="115">
        <v>6</v>
      </c>
      <c r="F7" s="115">
        <v>35</v>
      </c>
      <c r="G7" s="116">
        <v>2.7199074074073983E-3</v>
      </c>
      <c r="H7" s="113"/>
    </row>
    <row r="8" spans="1:8" x14ac:dyDescent="0.15">
      <c r="A8" s="118" t="s">
        <v>12</v>
      </c>
      <c r="B8" s="113">
        <v>1.7708333333333302E-2</v>
      </c>
      <c r="C8" s="114">
        <v>3.6458333333333343E-3</v>
      </c>
      <c r="D8" s="114">
        <v>1.4062499999999967E-2</v>
      </c>
      <c r="E8" s="115">
        <v>7</v>
      </c>
      <c r="F8" s="115">
        <v>34</v>
      </c>
      <c r="G8" s="116">
        <v>3.8194444444444014E-3</v>
      </c>
      <c r="H8" s="113"/>
    </row>
    <row r="9" spans="1:8" x14ac:dyDescent="0.15">
      <c r="A9" s="118" t="s">
        <v>33</v>
      </c>
      <c r="B9" s="113">
        <v>1.74768518518519E-2</v>
      </c>
      <c r="C9" s="114">
        <v>3.3449074074074076E-3</v>
      </c>
      <c r="D9" s="114">
        <v>1.4131944444444492E-2</v>
      </c>
      <c r="E9" s="115">
        <v>8</v>
      </c>
      <c r="F9" s="115">
        <v>33</v>
      </c>
      <c r="G9" s="116">
        <v>3.5879629629629994E-3</v>
      </c>
      <c r="H9" s="113"/>
    </row>
    <row r="10" spans="1:8" x14ac:dyDescent="0.15">
      <c r="A10" s="118" t="s">
        <v>29</v>
      </c>
      <c r="B10" s="113">
        <v>1.86414930555556E-2</v>
      </c>
      <c r="C10" s="114">
        <v>4.4666477702191981E-3</v>
      </c>
      <c r="D10" s="114">
        <v>1.4174845285336402E-2</v>
      </c>
      <c r="E10" s="115">
        <v>9</v>
      </c>
      <c r="F10" s="115">
        <v>32</v>
      </c>
      <c r="G10" s="116">
        <v>4.7526041666667001E-3</v>
      </c>
      <c r="H10" s="113"/>
    </row>
    <row r="11" spans="1:8" x14ac:dyDescent="0.15">
      <c r="A11" s="100" t="s">
        <v>68</v>
      </c>
      <c r="B11" s="113">
        <v>1.8041087962962998E-2</v>
      </c>
      <c r="C11" s="114">
        <v>3.7504724111866936E-3</v>
      </c>
      <c r="D11" s="114">
        <v>1.4290615551776305E-2</v>
      </c>
      <c r="E11" s="115">
        <v>10</v>
      </c>
      <c r="F11" s="115">
        <v>31</v>
      </c>
      <c r="G11" s="116">
        <v>4.1521990740740981E-3</v>
      </c>
      <c r="H11" s="113"/>
    </row>
    <row r="12" spans="1:8" x14ac:dyDescent="0.15">
      <c r="A12" s="100" t="s">
        <v>13</v>
      </c>
      <c r="B12" s="113">
        <v>1.65653935185185E-2</v>
      </c>
      <c r="C12" s="114">
        <v>2.2685185185185204E-3</v>
      </c>
      <c r="D12" s="114">
        <v>1.429687499999998E-2</v>
      </c>
      <c r="E12" s="115">
        <v>11</v>
      </c>
      <c r="F12" s="115">
        <v>30</v>
      </c>
      <c r="G12" s="116">
        <v>2.6765046296295999E-3</v>
      </c>
      <c r="H12" s="113"/>
    </row>
    <row r="13" spans="1:8" x14ac:dyDescent="0.15">
      <c r="A13" s="100" t="s">
        <v>15</v>
      </c>
      <c r="B13" s="113">
        <v>1.6963252314814801E-2</v>
      </c>
      <c r="C13" s="114">
        <v>2.5402730536659111E-3</v>
      </c>
      <c r="D13" s="114">
        <v>1.442297926114889E-2</v>
      </c>
      <c r="E13" s="115">
        <v>12</v>
      </c>
      <c r="F13" s="115">
        <v>29</v>
      </c>
      <c r="G13" s="116">
        <v>3.0743634259259005E-3</v>
      </c>
      <c r="H13" s="113"/>
    </row>
    <row r="14" spans="1:8" x14ac:dyDescent="0.15">
      <c r="A14" s="117" t="s">
        <v>44</v>
      </c>
      <c r="B14" s="113">
        <v>1.9314236111111101E-2</v>
      </c>
      <c r="C14" s="114">
        <v>4.8553240740740779E-3</v>
      </c>
      <c r="D14" s="114">
        <v>1.4458912037037024E-2</v>
      </c>
      <c r="E14" s="115">
        <v>13</v>
      </c>
      <c r="F14" s="115">
        <v>28</v>
      </c>
      <c r="G14" s="116">
        <v>5.4253472222222012E-3</v>
      </c>
      <c r="H14" s="113"/>
    </row>
    <row r="15" spans="1:8" x14ac:dyDescent="0.15">
      <c r="A15" s="100" t="s">
        <v>57</v>
      </c>
      <c r="B15" s="113">
        <v>1.7115162037037002E-2</v>
      </c>
      <c r="C15" s="114">
        <v>2.6041666666666678E-3</v>
      </c>
      <c r="D15" s="114">
        <v>1.4510995370370334E-2</v>
      </c>
      <c r="E15" s="115">
        <v>14</v>
      </c>
      <c r="F15" s="115">
        <v>27</v>
      </c>
      <c r="G15" s="116">
        <v>3.2262731481481014E-3</v>
      </c>
      <c r="H15" s="113"/>
    </row>
    <row r="16" spans="1:8" x14ac:dyDescent="0.15">
      <c r="A16" s="100" t="s">
        <v>51</v>
      </c>
      <c r="B16" s="113">
        <v>1.8532986111111101E-2</v>
      </c>
      <c r="C16" s="114">
        <v>3.7962962962963046E-3</v>
      </c>
      <c r="D16" s="114">
        <v>1.4736689814814796E-2</v>
      </c>
      <c r="E16" s="115">
        <v>15</v>
      </c>
      <c r="F16" s="115">
        <v>26</v>
      </c>
      <c r="G16" s="116">
        <v>4.6440972222222005E-3</v>
      </c>
      <c r="H16" s="1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C2" sqref="C2"/>
    </sheetView>
  </sheetViews>
  <sheetFormatPr baseColWidth="10" defaultColWidth="8.83203125" defaultRowHeight="13" x14ac:dyDescent="0.15"/>
  <cols>
    <col min="1" max="1" width="18.1640625" bestFit="1" customWidth="1"/>
    <col min="2" max="2" width="8.1640625" bestFit="1" customWidth="1"/>
    <col min="3" max="3" width="9.5" bestFit="1" customWidth="1"/>
    <col min="4" max="4" width="13.1640625" bestFit="1" customWidth="1"/>
    <col min="5" max="5" width="9.5" bestFit="1" customWidth="1"/>
    <col min="6" max="6" width="12" bestFit="1" customWidth="1"/>
    <col min="7" max="7" width="5.5" bestFit="1" customWidth="1"/>
    <col min="8" max="8" width="10.1640625" bestFit="1" customWidth="1"/>
    <col min="9" max="9" width="6.5" bestFit="1" customWidth="1"/>
    <col min="10" max="10" width="8.33203125" bestFit="1" customWidth="1"/>
    <col min="11" max="11" width="8.1640625" bestFit="1" customWidth="1"/>
    <col min="12" max="12" width="10.33203125" bestFit="1" customWidth="1"/>
    <col min="13" max="13" width="15" bestFit="1" customWidth="1"/>
  </cols>
  <sheetData>
    <row r="1" spans="1:13" x14ac:dyDescent="0.15">
      <c r="A1" s="110" t="s">
        <v>149</v>
      </c>
      <c r="B1" s="111" t="s">
        <v>150</v>
      </c>
      <c r="C1" s="111" t="s">
        <v>151</v>
      </c>
      <c r="D1" s="121" t="s">
        <v>199</v>
      </c>
      <c r="E1" s="111" t="s">
        <v>152</v>
      </c>
      <c r="F1" s="111" t="s">
        <v>202</v>
      </c>
      <c r="G1" s="111" t="s">
        <v>153</v>
      </c>
      <c r="H1" s="121" t="s">
        <v>200</v>
      </c>
      <c r="I1" s="111" t="s">
        <v>154</v>
      </c>
      <c r="J1" s="121" t="s">
        <v>203</v>
      </c>
      <c r="K1" s="112" t="s">
        <v>155</v>
      </c>
      <c r="L1" s="111" t="s">
        <v>156</v>
      </c>
      <c r="M1" s="111" t="s">
        <v>201</v>
      </c>
    </row>
    <row r="2" spans="1:13" x14ac:dyDescent="0.15">
      <c r="A2" s="100" t="s">
        <v>20</v>
      </c>
      <c r="B2" s="113">
        <v>1.8368055555555565E-2</v>
      </c>
      <c r="C2" s="114">
        <v>4.5138888888888937E-3</v>
      </c>
      <c r="D2" s="123">
        <v>4.5138888888888893E-3</v>
      </c>
      <c r="E2" s="114">
        <v>1.3854166666666671E-2</v>
      </c>
      <c r="F2" s="114">
        <f>B2-D2</f>
        <v>1.3854166666666674E-2</v>
      </c>
      <c r="G2" s="115">
        <v>1</v>
      </c>
      <c r="H2" s="122">
        <v>1</v>
      </c>
      <c r="I2" s="115">
        <v>40</v>
      </c>
      <c r="J2" s="122">
        <v>40</v>
      </c>
      <c r="K2" s="116">
        <v>4.4791666666666643E-3</v>
      </c>
      <c r="L2" s="113">
        <v>3.4722222222229385E-5</v>
      </c>
      <c r="M2" s="113">
        <f>D2-K2</f>
        <v>3.4722222222225048E-5</v>
      </c>
    </row>
    <row r="3" spans="1:13" x14ac:dyDescent="0.15">
      <c r="A3" s="118" t="s">
        <v>33</v>
      </c>
      <c r="B3" s="113">
        <v>1.7384259259259262E-2</v>
      </c>
      <c r="C3" s="114">
        <v>3.5011574074074077E-3</v>
      </c>
      <c r="D3" s="124">
        <v>3.3449074074074071E-3</v>
      </c>
      <c r="E3" s="114">
        <v>1.3883101851851855E-2</v>
      </c>
      <c r="F3" s="114">
        <f t="shared" ref="F3:F13" si="0">B3-D3</f>
        <v>1.4039351851851855E-2</v>
      </c>
      <c r="G3" s="115">
        <v>2</v>
      </c>
      <c r="H3" s="122">
        <v>4</v>
      </c>
      <c r="I3" s="115">
        <v>39</v>
      </c>
      <c r="J3" s="122">
        <v>37</v>
      </c>
      <c r="K3" s="116">
        <v>3.4953703703703622E-3</v>
      </c>
      <c r="L3" s="113">
        <v>5.7870370370454588E-6</v>
      </c>
      <c r="M3" s="120">
        <v>13</v>
      </c>
    </row>
    <row r="4" spans="1:13" x14ac:dyDescent="0.15">
      <c r="A4" s="118" t="s">
        <v>37</v>
      </c>
      <c r="B4" s="113">
        <v>1.8530092592592591E-2</v>
      </c>
      <c r="C4" s="114">
        <v>4.5891203703703719E-3</v>
      </c>
      <c r="D4" s="124">
        <v>4.2708333333333339E-3</v>
      </c>
      <c r="E4" s="114">
        <v>1.3940972222222219E-2</v>
      </c>
      <c r="F4" s="114">
        <f t="shared" si="0"/>
        <v>1.4259259259259256E-2</v>
      </c>
      <c r="G4" s="115">
        <v>3</v>
      </c>
      <c r="H4" s="122">
        <v>5</v>
      </c>
      <c r="I4" s="115">
        <v>38</v>
      </c>
      <c r="J4" s="122">
        <v>36</v>
      </c>
      <c r="K4" s="116">
        <v>4.6412037037036908E-3</v>
      </c>
      <c r="L4" s="113"/>
      <c r="M4" s="120">
        <v>32</v>
      </c>
    </row>
    <row r="5" spans="1:13" x14ac:dyDescent="0.15">
      <c r="A5" s="100" t="s">
        <v>55</v>
      </c>
      <c r="B5" s="113">
        <v>1.8865740740740745E-2</v>
      </c>
      <c r="C5" s="114">
        <v>4.8784722222222285E-3</v>
      </c>
      <c r="D5" s="123">
        <v>4.8842592592592592E-3</v>
      </c>
      <c r="E5" s="114">
        <v>1.3987268518518517E-2</v>
      </c>
      <c r="F5" s="114">
        <f t="shared" si="0"/>
        <v>1.3981481481481487E-2</v>
      </c>
      <c r="G5" s="115">
        <v>4</v>
      </c>
      <c r="H5" s="122">
        <v>2</v>
      </c>
      <c r="I5" s="115">
        <v>37</v>
      </c>
      <c r="J5" s="122">
        <v>39</v>
      </c>
      <c r="K5" s="116">
        <v>4.9768518518518452E-3</v>
      </c>
      <c r="L5" s="113"/>
      <c r="M5" s="120">
        <v>8</v>
      </c>
    </row>
    <row r="6" spans="1:13" x14ac:dyDescent="0.15">
      <c r="A6" s="100" t="s">
        <v>12</v>
      </c>
      <c r="B6" s="113">
        <v>1.8055555555555557E-2</v>
      </c>
      <c r="C6" s="114">
        <v>3.7557870370370401E-3</v>
      </c>
      <c r="D6" s="124">
        <v>3.645833333333333E-3</v>
      </c>
      <c r="E6" s="114">
        <v>1.4299768518518517E-2</v>
      </c>
      <c r="F6" s="114">
        <f t="shared" si="0"/>
        <v>1.4409722222222225E-2</v>
      </c>
      <c r="G6" s="115">
        <v>5</v>
      </c>
      <c r="H6" s="122">
        <v>6</v>
      </c>
      <c r="I6" s="115">
        <v>36</v>
      </c>
      <c r="J6" s="122">
        <v>35</v>
      </c>
      <c r="K6" s="116">
        <v>4.1666666666666571E-3</v>
      </c>
      <c r="L6" s="113"/>
      <c r="M6" s="120">
        <v>35</v>
      </c>
    </row>
    <row r="7" spans="1:13" x14ac:dyDescent="0.15">
      <c r="A7" s="100" t="s">
        <v>72</v>
      </c>
      <c r="B7" s="113">
        <v>2.4120370370370372E-2</v>
      </c>
      <c r="C7" s="114">
        <v>9.7692271352985693E-3</v>
      </c>
      <c r="D7" s="123">
        <v>9.7685185185185184E-3</v>
      </c>
      <c r="E7" s="114">
        <v>1.4351143235071803E-2</v>
      </c>
      <c r="F7" s="114">
        <f t="shared" si="0"/>
        <v>1.4351851851851853E-2</v>
      </c>
      <c r="G7" s="115">
        <v>6</v>
      </c>
      <c r="H7" s="122">
        <v>3</v>
      </c>
      <c r="I7" s="115">
        <v>35</v>
      </c>
      <c r="J7" s="122">
        <v>38</v>
      </c>
      <c r="K7" s="116">
        <v>1.0231481481481472E-2</v>
      </c>
      <c r="L7" s="113"/>
      <c r="M7" s="120">
        <v>10</v>
      </c>
    </row>
    <row r="8" spans="1:13" x14ac:dyDescent="0.15">
      <c r="A8" s="117" t="s">
        <v>29</v>
      </c>
      <c r="B8" s="113">
        <v>1.8877314814814812E-2</v>
      </c>
      <c r="C8" s="114">
        <v>4.4666477702191981E-3</v>
      </c>
      <c r="D8" s="123">
        <v>4.4675925925925933E-3</v>
      </c>
      <c r="E8" s="114">
        <v>1.4410667044595614E-2</v>
      </c>
      <c r="F8" s="114">
        <f t="shared" si="0"/>
        <v>1.440972222222222E-2</v>
      </c>
      <c r="G8" s="115">
        <v>7</v>
      </c>
      <c r="H8" s="122">
        <v>7</v>
      </c>
      <c r="I8" s="115">
        <v>34</v>
      </c>
      <c r="J8" s="122">
        <v>34</v>
      </c>
      <c r="K8" s="116">
        <v>4.9884259259259118E-3</v>
      </c>
      <c r="L8" s="113"/>
      <c r="M8" s="120">
        <v>45</v>
      </c>
    </row>
    <row r="9" spans="1:13" x14ac:dyDescent="0.15">
      <c r="A9" s="100" t="s">
        <v>57</v>
      </c>
      <c r="B9" s="113">
        <v>1.7291666666666674E-2</v>
      </c>
      <c r="C9" s="114">
        <v>2.6041666666666678E-3</v>
      </c>
      <c r="D9" s="123">
        <v>2.6041666666666665E-3</v>
      </c>
      <c r="E9" s="114">
        <v>1.4687500000000006E-2</v>
      </c>
      <c r="F9" s="114">
        <f t="shared" si="0"/>
        <v>1.4687500000000008E-2</v>
      </c>
      <c r="G9" s="115">
        <v>8</v>
      </c>
      <c r="H9" s="122">
        <v>8</v>
      </c>
      <c r="I9" s="115">
        <v>33</v>
      </c>
      <c r="J9" s="122">
        <v>33</v>
      </c>
      <c r="K9" s="116">
        <v>3.4027777777777737E-3</v>
      </c>
      <c r="L9" s="113"/>
      <c r="M9" s="120">
        <v>69</v>
      </c>
    </row>
    <row r="10" spans="1:13" x14ac:dyDescent="0.15">
      <c r="A10" s="118" t="s">
        <v>18</v>
      </c>
      <c r="B10" s="113">
        <v>1.8807870370370378E-2</v>
      </c>
      <c r="C10" s="114">
        <v>3.6394557823129295E-3</v>
      </c>
      <c r="D10" s="124">
        <v>3.5185185185185185E-3</v>
      </c>
      <c r="E10" s="114">
        <v>1.5168414588057448E-2</v>
      </c>
      <c r="F10" s="114">
        <f t="shared" si="0"/>
        <v>1.528935185185186E-2</v>
      </c>
      <c r="G10" s="115">
        <v>9</v>
      </c>
      <c r="H10" s="122">
        <v>9</v>
      </c>
      <c r="I10" s="115">
        <v>32</v>
      </c>
      <c r="J10" s="122">
        <v>32</v>
      </c>
      <c r="K10" s="116">
        <v>4.9189814814814773E-3</v>
      </c>
      <c r="L10" s="113"/>
      <c r="M10" s="120">
        <v>111</v>
      </c>
    </row>
    <row r="11" spans="1:13" x14ac:dyDescent="0.15">
      <c r="A11" s="117" t="s">
        <v>28</v>
      </c>
      <c r="B11" s="113">
        <v>2.4525462962962964E-2</v>
      </c>
      <c r="C11" s="114">
        <v>9.3171296296296266E-3</v>
      </c>
      <c r="D11" s="123">
        <v>9.3171296296296283E-3</v>
      </c>
      <c r="E11" s="114">
        <v>1.5208333333333338E-2</v>
      </c>
      <c r="F11" s="114">
        <f t="shared" si="0"/>
        <v>1.5208333333333336E-2</v>
      </c>
      <c r="G11" s="115">
        <v>10</v>
      </c>
      <c r="H11" s="122">
        <v>10</v>
      </c>
      <c r="I11" s="115">
        <v>31</v>
      </c>
      <c r="J11" s="122">
        <v>31</v>
      </c>
      <c r="K11" s="116">
        <v>1.0636574074074064E-2</v>
      </c>
      <c r="L11" s="113"/>
      <c r="M11" s="120">
        <v>114</v>
      </c>
    </row>
    <row r="12" spans="1:13" x14ac:dyDescent="0.15">
      <c r="A12" s="100" t="s">
        <v>49</v>
      </c>
      <c r="B12" s="113">
        <v>2.4976851851851854E-2</v>
      </c>
      <c r="C12" s="114">
        <v>9.0567129629629678E-3</v>
      </c>
      <c r="D12" s="123">
        <v>9.0624999999999994E-3</v>
      </c>
      <c r="E12" s="114">
        <v>1.5920138888888886E-2</v>
      </c>
      <c r="F12" s="114">
        <f t="shared" si="0"/>
        <v>1.5914351851851853E-2</v>
      </c>
      <c r="G12" s="115">
        <v>11</v>
      </c>
      <c r="H12" s="122">
        <v>11</v>
      </c>
      <c r="I12" s="115">
        <v>30</v>
      </c>
      <c r="J12" s="122">
        <v>30</v>
      </c>
      <c r="K12" s="116">
        <v>1.1087962962962954E-2</v>
      </c>
      <c r="L12" s="113"/>
      <c r="M12" s="120">
        <v>175</v>
      </c>
    </row>
    <row r="13" spans="1:13" x14ac:dyDescent="0.15">
      <c r="A13" s="100" t="s">
        <v>48</v>
      </c>
      <c r="B13" s="113">
        <v>2.7893518518518519E-2</v>
      </c>
      <c r="C13" s="114">
        <v>1.0324074074074076E-2</v>
      </c>
      <c r="D13" s="123">
        <v>1.0324074074074074E-2</v>
      </c>
      <c r="E13" s="114">
        <v>1.7569444444444443E-2</v>
      </c>
      <c r="F13" s="114">
        <f t="shared" si="0"/>
        <v>1.7569444444444443E-2</v>
      </c>
      <c r="G13" s="115">
        <v>12</v>
      </c>
      <c r="H13" s="122">
        <v>12</v>
      </c>
      <c r="I13" s="115">
        <v>29</v>
      </c>
      <c r="J13" s="122">
        <v>29</v>
      </c>
      <c r="K13" s="116">
        <v>1.4004629629629619E-2</v>
      </c>
      <c r="L13" s="113"/>
      <c r="M13" s="120">
        <v>318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N26" sqref="N26"/>
    </sheetView>
  </sheetViews>
  <sheetFormatPr baseColWidth="10" defaultColWidth="8.83203125" defaultRowHeight="13" x14ac:dyDescent="0.15"/>
  <cols>
    <col min="1" max="1" width="15.5" bestFit="1" customWidth="1"/>
    <col min="2" max="2" width="11.1640625" bestFit="1" customWidth="1"/>
    <col min="3" max="3" width="11.5" bestFit="1" customWidth="1"/>
    <col min="4" max="9" width="10.1640625" bestFit="1" customWidth="1"/>
    <col min="10" max="10" width="10.33203125" bestFit="1" customWidth="1"/>
    <col min="11" max="11" width="3" bestFit="1" customWidth="1"/>
  </cols>
  <sheetData>
    <row r="1" spans="1:11" ht="16" x14ac:dyDescent="0.2">
      <c r="A1" s="58" t="s">
        <v>0</v>
      </c>
      <c r="B1" s="58" t="s">
        <v>111</v>
      </c>
      <c r="C1" s="58" t="s">
        <v>112</v>
      </c>
      <c r="D1" s="58" t="s">
        <v>113</v>
      </c>
      <c r="E1" s="58" t="s">
        <v>114</v>
      </c>
      <c r="F1" s="58" t="s">
        <v>115</v>
      </c>
      <c r="G1" s="58" t="s">
        <v>133</v>
      </c>
      <c r="H1" s="58" t="s">
        <v>141</v>
      </c>
      <c r="I1" s="58" t="s">
        <v>142</v>
      </c>
      <c r="J1" s="59" t="s">
        <v>116</v>
      </c>
      <c r="K1" s="60" t="s">
        <v>132</v>
      </c>
    </row>
    <row r="2" spans="1:11" ht="16" x14ac:dyDescent="0.2">
      <c r="A2" s="66" t="s">
        <v>53</v>
      </c>
      <c r="B2" s="62" t="s">
        <v>117</v>
      </c>
      <c r="C2" s="63">
        <v>0</v>
      </c>
      <c r="D2" s="63">
        <v>7.4768518518518526E-3</v>
      </c>
      <c r="E2" s="63">
        <v>1.5208333333333332E-2</v>
      </c>
      <c r="F2" s="63">
        <v>2.2800925925925929E-2</v>
      </c>
      <c r="G2" s="63">
        <v>3.0312499999999996E-2</v>
      </c>
      <c r="H2" s="63">
        <v>3.7696759259259256E-2</v>
      </c>
      <c r="I2" s="63">
        <v>4.5092592592592594E-2</v>
      </c>
      <c r="J2" s="64">
        <v>1</v>
      </c>
      <c r="K2" s="48">
        <v>50</v>
      </c>
    </row>
    <row r="3" spans="1:11" ht="16" x14ac:dyDescent="0.2">
      <c r="A3" s="75" t="s">
        <v>71</v>
      </c>
      <c r="B3" s="62" t="s">
        <v>117</v>
      </c>
      <c r="C3" s="63">
        <v>0</v>
      </c>
      <c r="D3" s="63">
        <v>7.4768518518518526E-3</v>
      </c>
      <c r="E3" s="63">
        <v>1.5208333333333332E-2</v>
      </c>
      <c r="F3" s="63">
        <v>2.2800925925925929E-2</v>
      </c>
      <c r="G3" s="63">
        <v>3.0312499999999996E-2</v>
      </c>
      <c r="H3" s="63">
        <v>3.7696759259259256E-2</v>
      </c>
      <c r="I3" s="67"/>
      <c r="J3" s="64">
        <v>2</v>
      </c>
      <c r="K3" s="48">
        <v>45</v>
      </c>
    </row>
    <row r="4" spans="1:11" ht="16" x14ac:dyDescent="0.2">
      <c r="A4" s="75" t="s">
        <v>74</v>
      </c>
      <c r="B4" s="62" t="s">
        <v>117</v>
      </c>
      <c r="C4" s="63">
        <v>0</v>
      </c>
      <c r="D4" s="63">
        <v>7.4768518518518526E-3</v>
      </c>
      <c r="E4" s="63">
        <v>1.5208333333333332E-2</v>
      </c>
      <c r="F4" s="63">
        <v>2.2800925925925929E-2</v>
      </c>
      <c r="G4" s="63">
        <v>3.0312499999999996E-2</v>
      </c>
      <c r="H4" s="63">
        <v>3.7696759259259256E-2</v>
      </c>
      <c r="I4" s="67"/>
      <c r="J4" s="64">
        <v>3</v>
      </c>
      <c r="K4" s="48">
        <v>40</v>
      </c>
    </row>
    <row r="5" spans="1:11" ht="16" x14ac:dyDescent="0.2">
      <c r="A5" s="66" t="s">
        <v>96</v>
      </c>
      <c r="B5" s="62" t="s">
        <v>117</v>
      </c>
      <c r="C5" s="63">
        <v>0</v>
      </c>
      <c r="D5" s="63">
        <v>7.4768518518518526E-3</v>
      </c>
      <c r="E5" s="63">
        <v>1.5208333333333332E-2</v>
      </c>
      <c r="F5" s="63">
        <v>2.2800925925925929E-2</v>
      </c>
      <c r="G5" s="63">
        <v>3.0312499999999996E-2</v>
      </c>
      <c r="H5" s="63">
        <v>3.7696759259259256E-2</v>
      </c>
      <c r="I5" s="67"/>
      <c r="J5" s="64">
        <v>4</v>
      </c>
      <c r="K5" s="48">
        <v>35</v>
      </c>
    </row>
    <row r="6" spans="1:11" ht="16" x14ac:dyDescent="0.2">
      <c r="A6" s="75" t="s">
        <v>18</v>
      </c>
      <c r="B6" s="62" t="s">
        <v>117</v>
      </c>
      <c r="C6" s="63">
        <v>0</v>
      </c>
      <c r="D6" s="63">
        <v>7.4768518518518526E-3</v>
      </c>
      <c r="E6" s="63">
        <v>1.5208333333333332E-2</v>
      </c>
      <c r="F6" s="63">
        <v>2.2800925925925929E-2</v>
      </c>
      <c r="G6" s="63">
        <v>3.0312499999999996E-2</v>
      </c>
      <c r="H6" s="63">
        <v>3.7696759259259256E-2</v>
      </c>
      <c r="I6" s="67"/>
      <c r="J6" s="64">
        <v>4</v>
      </c>
      <c r="K6" s="48">
        <v>35</v>
      </c>
    </row>
    <row r="7" spans="1:11" ht="16" x14ac:dyDescent="0.2">
      <c r="A7" s="75" t="s">
        <v>68</v>
      </c>
      <c r="B7" s="62" t="s">
        <v>117</v>
      </c>
      <c r="C7" s="63">
        <v>0</v>
      </c>
      <c r="D7" s="63">
        <v>7.4768518518518526E-3</v>
      </c>
      <c r="E7" s="63">
        <v>1.5208333333333332E-2</v>
      </c>
      <c r="F7" s="63">
        <v>2.2800925925925929E-2</v>
      </c>
      <c r="G7" s="63">
        <v>3.0312499999999996E-2</v>
      </c>
      <c r="H7" s="63">
        <v>3.7696759259259256E-2</v>
      </c>
      <c r="I7" s="67"/>
      <c r="J7" s="64">
        <v>6</v>
      </c>
      <c r="K7" s="48">
        <v>33</v>
      </c>
    </row>
    <row r="8" spans="1:11" ht="16" x14ac:dyDescent="0.2">
      <c r="A8" s="66" t="s">
        <v>20</v>
      </c>
      <c r="B8" s="62" t="s">
        <v>117</v>
      </c>
      <c r="C8" s="63">
        <v>0</v>
      </c>
      <c r="D8" s="63">
        <v>7.4768518518518526E-3</v>
      </c>
      <c r="E8" s="63">
        <v>1.5208333333333332E-2</v>
      </c>
      <c r="F8" s="63">
        <v>2.2800925925925929E-2</v>
      </c>
      <c r="G8" s="63">
        <v>3.0312499999999996E-2</v>
      </c>
      <c r="H8" s="63">
        <v>3.7696759259259256E-2</v>
      </c>
      <c r="I8" s="67"/>
      <c r="J8" s="64">
        <v>7</v>
      </c>
      <c r="K8" s="48">
        <v>32</v>
      </c>
    </row>
    <row r="9" spans="1:11" ht="16" x14ac:dyDescent="0.2">
      <c r="A9" s="66" t="s">
        <v>22</v>
      </c>
      <c r="B9" s="62" t="s">
        <v>117</v>
      </c>
      <c r="C9" s="63">
        <v>0</v>
      </c>
      <c r="D9" s="63">
        <v>7.4768518518518526E-3</v>
      </c>
      <c r="E9" s="63">
        <v>1.5208333333333332E-2</v>
      </c>
      <c r="F9" s="63">
        <v>2.2800925925925929E-2</v>
      </c>
      <c r="G9" s="63">
        <v>3.0312499999999996E-2</v>
      </c>
      <c r="H9" s="63">
        <v>3.7696759259259256E-2</v>
      </c>
      <c r="I9" s="67"/>
      <c r="J9" s="64">
        <v>8</v>
      </c>
      <c r="K9" s="48">
        <v>31</v>
      </c>
    </row>
    <row r="10" spans="1:11" ht="16" x14ac:dyDescent="0.2">
      <c r="A10" s="66" t="s">
        <v>37</v>
      </c>
      <c r="B10" s="62" t="s">
        <v>117</v>
      </c>
      <c r="C10" s="63">
        <v>0</v>
      </c>
      <c r="D10" s="63">
        <v>7.4768518518518526E-3</v>
      </c>
      <c r="E10" s="63">
        <v>1.5208333333333332E-2</v>
      </c>
      <c r="F10" s="63">
        <v>2.2800925925925929E-2</v>
      </c>
      <c r="G10" s="63">
        <v>3.0312499999999996E-2</v>
      </c>
      <c r="H10" s="63">
        <v>3.7696759259259256E-2</v>
      </c>
      <c r="I10" s="63">
        <v>4.5127314814814821E-2</v>
      </c>
      <c r="J10" s="64">
        <v>10</v>
      </c>
      <c r="K10" s="48">
        <v>30</v>
      </c>
    </row>
    <row r="11" spans="1:11" ht="16" x14ac:dyDescent="0.2">
      <c r="A11" s="76" t="s">
        <v>140</v>
      </c>
      <c r="B11" s="62" t="s">
        <v>117</v>
      </c>
      <c r="C11" s="63">
        <v>2.7777777777777779E-3</v>
      </c>
      <c r="D11" s="63">
        <v>1.0023148148148147E-2</v>
      </c>
      <c r="E11" s="63">
        <v>1.7187499999999998E-2</v>
      </c>
      <c r="F11" s="63">
        <v>2.4351851851851857E-2</v>
      </c>
      <c r="G11" s="63">
        <v>3.1504629629629625E-2</v>
      </c>
      <c r="H11" s="63">
        <v>3.8773148148148147E-2</v>
      </c>
      <c r="I11" s="63">
        <v>4.5486111111111109E-2</v>
      </c>
      <c r="J11" s="64">
        <v>11</v>
      </c>
      <c r="K11" s="48">
        <v>29</v>
      </c>
    </row>
    <row r="12" spans="1:11" ht="16" x14ac:dyDescent="0.2">
      <c r="A12" s="76" t="s">
        <v>23</v>
      </c>
      <c r="B12" s="62" t="s">
        <v>117</v>
      </c>
      <c r="C12" s="63">
        <v>2.7777777777777779E-3</v>
      </c>
      <c r="D12" s="63">
        <v>1.0023148148148147E-2</v>
      </c>
      <c r="E12" s="63">
        <v>1.7187499999999998E-2</v>
      </c>
      <c r="F12" s="63">
        <v>2.4351851851851857E-2</v>
      </c>
      <c r="G12" s="63">
        <v>3.1504629629629625E-2</v>
      </c>
      <c r="H12" s="63">
        <v>3.8773148148148147E-2</v>
      </c>
      <c r="I12" s="63">
        <v>4.5682870370370367E-2</v>
      </c>
      <c r="J12" s="64">
        <v>12</v>
      </c>
      <c r="K12" s="48">
        <v>28</v>
      </c>
    </row>
    <row r="13" spans="1:11" ht="16" x14ac:dyDescent="0.2">
      <c r="A13" s="66" t="s">
        <v>44</v>
      </c>
      <c r="B13" s="62" t="s">
        <v>117</v>
      </c>
      <c r="C13" s="63">
        <v>0</v>
      </c>
      <c r="D13" s="63">
        <v>7.4768518518518526E-3</v>
      </c>
      <c r="E13" s="63">
        <v>1.5208333333333332E-2</v>
      </c>
      <c r="F13" s="63">
        <v>2.2800925925925929E-2</v>
      </c>
      <c r="G13" s="63">
        <v>3.0312499999999996E-2</v>
      </c>
      <c r="H13" s="63">
        <v>3.8622685185185184E-2</v>
      </c>
      <c r="I13" s="63">
        <v>4.6018518518518514E-2</v>
      </c>
      <c r="J13" s="64">
        <v>14</v>
      </c>
      <c r="K13" s="48">
        <v>27</v>
      </c>
    </row>
    <row r="14" spans="1:11" ht="16" x14ac:dyDescent="0.2">
      <c r="A14" s="54" t="s">
        <v>30</v>
      </c>
      <c r="B14" s="62" t="s">
        <v>117</v>
      </c>
      <c r="C14" s="63">
        <v>5.5555555555555558E-3</v>
      </c>
      <c r="D14" s="63">
        <v>1.2094907407407408E-2</v>
      </c>
      <c r="E14" s="63">
        <v>1.8819444444444448E-2</v>
      </c>
      <c r="F14" s="63">
        <v>2.5717592592592594E-2</v>
      </c>
      <c r="G14" s="63">
        <v>3.2650462962962964E-2</v>
      </c>
      <c r="H14" s="63">
        <v>3.9618055555555552E-2</v>
      </c>
      <c r="I14" s="63">
        <v>4.6597222222222227E-2</v>
      </c>
      <c r="J14" s="64">
        <v>15</v>
      </c>
      <c r="K14" s="48">
        <v>26</v>
      </c>
    </row>
    <row r="15" spans="1:11" ht="16" x14ac:dyDescent="0.2">
      <c r="A15" s="54" t="s">
        <v>57</v>
      </c>
      <c r="B15" s="62" t="s">
        <v>117</v>
      </c>
      <c r="C15" s="63">
        <v>5.5555555555555558E-3</v>
      </c>
      <c r="D15" s="63">
        <v>1.2094907407407408E-2</v>
      </c>
      <c r="E15" s="63">
        <v>1.8819444444444448E-2</v>
      </c>
      <c r="F15" s="63">
        <v>2.5717592592592594E-2</v>
      </c>
      <c r="G15" s="63">
        <v>3.2650462962962964E-2</v>
      </c>
      <c r="H15" s="63">
        <v>3.9618055555555552E-2</v>
      </c>
      <c r="I15" s="63">
        <v>4.6643518518518522E-2</v>
      </c>
      <c r="J15" s="64">
        <v>16</v>
      </c>
      <c r="K15" s="48">
        <v>25</v>
      </c>
    </row>
    <row r="16" spans="1:11" ht="16" x14ac:dyDescent="0.2">
      <c r="A16" s="54" t="s">
        <v>15</v>
      </c>
      <c r="B16" s="62" t="s">
        <v>117</v>
      </c>
      <c r="C16" s="63">
        <v>5.5555555555555558E-3</v>
      </c>
      <c r="D16" s="63">
        <v>1.2094907407407408E-2</v>
      </c>
      <c r="E16" s="63">
        <v>1.8819444444444448E-2</v>
      </c>
      <c r="F16" s="63">
        <v>2.5717592592592594E-2</v>
      </c>
      <c r="G16" s="63">
        <v>3.2650462962962964E-2</v>
      </c>
      <c r="H16" s="63">
        <v>3.9618055555555552E-2</v>
      </c>
      <c r="I16" s="63">
        <v>4.6747685185185184E-2</v>
      </c>
      <c r="J16" s="64">
        <v>17</v>
      </c>
      <c r="K16" s="48">
        <v>25</v>
      </c>
    </row>
    <row r="17" spans="1:11" ht="16" x14ac:dyDescent="0.2">
      <c r="A17" s="66" t="s">
        <v>36</v>
      </c>
      <c r="B17" s="62" t="s">
        <v>117</v>
      </c>
      <c r="C17" s="63">
        <v>0</v>
      </c>
      <c r="D17" s="63">
        <v>7.4768518518518526E-3</v>
      </c>
      <c r="E17" s="63">
        <v>1.5208333333333332E-2</v>
      </c>
      <c r="F17" s="63">
        <v>2.2800925925925929E-2</v>
      </c>
      <c r="G17" s="63">
        <v>3.0312499999999996E-2</v>
      </c>
      <c r="H17" s="67"/>
      <c r="I17" s="63">
        <v>4.7337962962962964E-2</v>
      </c>
      <c r="J17" s="64">
        <v>20</v>
      </c>
      <c r="K17" s="48">
        <v>25</v>
      </c>
    </row>
    <row r="18" spans="1:11" ht="16" x14ac:dyDescent="0.2">
      <c r="A18" s="76" t="s">
        <v>139</v>
      </c>
      <c r="B18" s="62" t="s">
        <v>117</v>
      </c>
      <c r="C18" s="63">
        <v>2.7777777777777779E-3</v>
      </c>
      <c r="D18" s="63">
        <v>1.0023148148148147E-2</v>
      </c>
      <c r="E18" s="63">
        <v>1.7187499999999998E-2</v>
      </c>
      <c r="F18" s="63">
        <v>2.4351851851851857E-2</v>
      </c>
      <c r="G18" s="63">
        <v>3.1504629629629625E-2</v>
      </c>
      <c r="H18" s="63">
        <v>3.8773148148148147E-2</v>
      </c>
      <c r="I18" s="67"/>
      <c r="J18" s="64">
        <v>23</v>
      </c>
      <c r="K18" s="48">
        <v>25</v>
      </c>
    </row>
    <row r="19" spans="1:11" ht="16" x14ac:dyDescent="0.2">
      <c r="A19" s="44" t="s">
        <v>83</v>
      </c>
      <c r="B19" s="62" t="s">
        <v>117</v>
      </c>
      <c r="C19" s="63">
        <v>5.5555555555555558E-3</v>
      </c>
      <c r="D19" s="67"/>
      <c r="E19" s="63">
        <v>1.4930555555555556E-2</v>
      </c>
      <c r="F19" s="63">
        <v>2.5046296296296299E-2</v>
      </c>
      <c r="G19" s="63">
        <v>3.5821759259259262E-2</v>
      </c>
      <c r="H19" s="63">
        <v>4.5300925925925932E-2</v>
      </c>
      <c r="I19" s="67"/>
      <c r="J19" s="64">
        <v>24</v>
      </c>
      <c r="K19" s="48">
        <v>25</v>
      </c>
    </row>
    <row r="20" spans="1:11" ht="16" x14ac:dyDescent="0.2">
      <c r="A20" s="44" t="s">
        <v>72</v>
      </c>
      <c r="B20" s="62" t="s">
        <v>117</v>
      </c>
      <c r="C20" s="63">
        <v>5.5555555555555558E-3</v>
      </c>
      <c r="D20" s="67"/>
      <c r="E20" s="63">
        <v>1.4930555555555556E-2</v>
      </c>
      <c r="F20" s="63">
        <v>2.4976851851851851E-2</v>
      </c>
      <c r="G20" s="63">
        <v>3.5277777777777776E-2</v>
      </c>
      <c r="H20" s="63">
        <v>4.5312499999999999E-2</v>
      </c>
      <c r="I20" s="67"/>
      <c r="J20" s="64">
        <v>25</v>
      </c>
      <c r="K20" s="48">
        <v>25</v>
      </c>
    </row>
    <row r="21" spans="1:11" ht="16" x14ac:dyDescent="0.2">
      <c r="A21" s="44" t="s">
        <v>28</v>
      </c>
      <c r="B21" s="62" t="s">
        <v>117</v>
      </c>
      <c r="C21" s="63">
        <v>5.5555555555555558E-3</v>
      </c>
      <c r="D21" s="67"/>
      <c r="E21" s="63">
        <v>1.4930555555555556E-2</v>
      </c>
      <c r="F21" s="63">
        <v>2.5046296296296299E-2</v>
      </c>
      <c r="G21" s="63">
        <v>3.5821759259259262E-2</v>
      </c>
      <c r="H21" s="63">
        <v>4.5324074074074072E-2</v>
      </c>
      <c r="I21" s="67"/>
      <c r="J21" s="64">
        <v>26</v>
      </c>
      <c r="K21" s="48">
        <v>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0"/>
  <sheetViews>
    <sheetView topLeftCell="V1" workbookViewId="0">
      <pane ySplit="1" topLeftCell="A2" activePane="bottomLeft" state="frozen"/>
      <selection activeCell="U16" sqref="U16"/>
      <selection pane="bottomLeft" activeCell="AG16" sqref="AG16"/>
    </sheetView>
  </sheetViews>
  <sheetFormatPr baseColWidth="10" defaultColWidth="8.83203125" defaultRowHeight="13" x14ac:dyDescent="0.15"/>
  <cols>
    <col min="1" max="1" width="20" bestFit="1" customWidth="1"/>
    <col min="2" max="2" width="11.5" bestFit="1" customWidth="1"/>
    <col min="4" max="4" width="19.5" bestFit="1" customWidth="1"/>
    <col min="7" max="7" width="6.83203125" customWidth="1"/>
    <col min="8" max="8" width="19.5" bestFit="1" customWidth="1"/>
    <col min="9" max="9" width="8.5" bestFit="1" customWidth="1"/>
    <col min="10" max="10" width="5.1640625" customWidth="1"/>
    <col min="11" max="11" width="19.5" bestFit="1" customWidth="1"/>
    <col min="12" max="13" width="9.33203125" customWidth="1"/>
    <col min="14" max="14" width="18.1640625" bestFit="1" customWidth="1"/>
    <col min="17" max="17" width="19.5" style="8" bestFit="1" customWidth="1"/>
    <col min="18" max="18" width="11.1640625" customWidth="1"/>
    <col min="20" max="20" width="19.5" bestFit="1" customWidth="1"/>
    <col min="21" max="21" width="9.5" bestFit="1" customWidth="1"/>
    <col min="23" max="23" width="19.5" bestFit="1" customWidth="1"/>
    <col min="24" max="24" width="9.5" bestFit="1" customWidth="1"/>
    <col min="26" max="26" width="19.5" bestFit="1" customWidth="1"/>
    <col min="27" max="27" width="9.5" bestFit="1" customWidth="1"/>
    <col min="29" max="29" width="22.83203125" bestFit="1" customWidth="1"/>
    <col min="32" max="32" width="22.83203125" bestFit="1" customWidth="1"/>
    <col min="35" max="35" width="22.6640625" customWidth="1"/>
    <col min="38" max="38" width="17.6640625" bestFit="1" customWidth="1"/>
    <col min="41" max="41" width="18.5" bestFit="1" customWidth="1"/>
    <col min="270" max="270" width="19.5" bestFit="1" customWidth="1"/>
    <col min="273" max="273" width="19.5" bestFit="1" customWidth="1"/>
    <col min="274" max="274" width="8.5" bestFit="1" customWidth="1"/>
    <col min="276" max="276" width="19.5" bestFit="1" customWidth="1"/>
    <col min="277" max="277" width="9.33203125" customWidth="1"/>
    <col min="279" max="279" width="19.5" bestFit="1" customWidth="1"/>
    <col min="280" max="280" width="11.1640625" customWidth="1"/>
    <col min="282" max="282" width="19.5" bestFit="1" customWidth="1"/>
    <col min="283" max="283" width="9.5" bestFit="1" customWidth="1"/>
    <col min="285" max="285" width="19.5" bestFit="1" customWidth="1"/>
    <col min="286" max="286" width="9.5" bestFit="1" customWidth="1"/>
    <col min="288" max="288" width="22.83203125" bestFit="1" customWidth="1"/>
    <col min="291" max="291" width="22.6640625" customWidth="1"/>
    <col min="294" max="294" width="17.6640625" bestFit="1" customWidth="1"/>
    <col min="297" max="297" width="18.5" bestFit="1" customWidth="1"/>
    <col min="526" max="526" width="19.5" bestFit="1" customWidth="1"/>
    <col min="529" max="529" width="19.5" bestFit="1" customWidth="1"/>
    <col min="530" max="530" width="8.5" bestFit="1" customWidth="1"/>
    <col min="532" max="532" width="19.5" bestFit="1" customWidth="1"/>
    <col min="533" max="533" width="9.33203125" customWidth="1"/>
    <col min="535" max="535" width="19.5" bestFit="1" customWidth="1"/>
    <col min="536" max="536" width="11.1640625" customWidth="1"/>
    <col min="538" max="538" width="19.5" bestFit="1" customWidth="1"/>
    <col min="539" max="539" width="9.5" bestFit="1" customWidth="1"/>
    <col min="541" max="541" width="19.5" bestFit="1" customWidth="1"/>
    <col min="542" max="542" width="9.5" bestFit="1" customWidth="1"/>
    <col min="544" max="544" width="22.83203125" bestFit="1" customWidth="1"/>
    <col min="547" max="547" width="22.6640625" customWidth="1"/>
    <col min="550" max="550" width="17.6640625" bestFit="1" customWidth="1"/>
    <col min="553" max="553" width="18.5" bestFit="1" customWidth="1"/>
    <col min="782" max="782" width="19.5" bestFit="1" customWidth="1"/>
    <col min="785" max="785" width="19.5" bestFit="1" customWidth="1"/>
    <col min="786" max="786" width="8.5" bestFit="1" customWidth="1"/>
    <col min="788" max="788" width="19.5" bestFit="1" customWidth="1"/>
    <col min="789" max="789" width="9.33203125" customWidth="1"/>
    <col min="791" max="791" width="19.5" bestFit="1" customWidth="1"/>
    <col min="792" max="792" width="11.1640625" customWidth="1"/>
    <col min="794" max="794" width="19.5" bestFit="1" customWidth="1"/>
    <col min="795" max="795" width="9.5" bestFit="1" customWidth="1"/>
    <col min="797" max="797" width="19.5" bestFit="1" customWidth="1"/>
    <col min="798" max="798" width="9.5" bestFit="1" customWidth="1"/>
    <col min="800" max="800" width="22.83203125" bestFit="1" customWidth="1"/>
    <col min="803" max="803" width="22.6640625" customWidth="1"/>
    <col min="806" max="806" width="17.6640625" bestFit="1" customWidth="1"/>
    <col min="809" max="809" width="18.5" bestFit="1" customWidth="1"/>
    <col min="1038" max="1038" width="19.5" bestFit="1" customWidth="1"/>
    <col min="1041" max="1041" width="19.5" bestFit="1" customWidth="1"/>
    <col min="1042" max="1042" width="8.5" bestFit="1" customWidth="1"/>
    <col min="1044" max="1044" width="19.5" bestFit="1" customWidth="1"/>
    <col min="1045" max="1045" width="9.33203125" customWidth="1"/>
    <col min="1047" max="1047" width="19.5" bestFit="1" customWidth="1"/>
    <col min="1048" max="1048" width="11.1640625" customWidth="1"/>
    <col min="1050" max="1050" width="19.5" bestFit="1" customWidth="1"/>
    <col min="1051" max="1051" width="9.5" bestFit="1" customWidth="1"/>
    <col min="1053" max="1053" width="19.5" bestFit="1" customWidth="1"/>
    <col min="1054" max="1054" width="9.5" bestFit="1" customWidth="1"/>
    <col min="1056" max="1056" width="22.83203125" bestFit="1" customWidth="1"/>
    <col min="1059" max="1059" width="22.6640625" customWidth="1"/>
    <col min="1062" max="1062" width="17.6640625" bestFit="1" customWidth="1"/>
    <col min="1065" max="1065" width="18.5" bestFit="1" customWidth="1"/>
    <col min="1294" max="1294" width="19.5" bestFit="1" customWidth="1"/>
    <col min="1297" max="1297" width="19.5" bestFit="1" customWidth="1"/>
    <col min="1298" max="1298" width="8.5" bestFit="1" customWidth="1"/>
    <col min="1300" max="1300" width="19.5" bestFit="1" customWidth="1"/>
    <col min="1301" max="1301" width="9.33203125" customWidth="1"/>
    <col min="1303" max="1303" width="19.5" bestFit="1" customWidth="1"/>
    <col min="1304" max="1304" width="11.1640625" customWidth="1"/>
    <col min="1306" max="1306" width="19.5" bestFit="1" customWidth="1"/>
    <col min="1307" max="1307" width="9.5" bestFit="1" customWidth="1"/>
    <col min="1309" max="1309" width="19.5" bestFit="1" customWidth="1"/>
    <col min="1310" max="1310" width="9.5" bestFit="1" customWidth="1"/>
    <col min="1312" max="1312" width="22.83203125" bestFit="1" customWidth="1"/>
    <col min="1315" max="1315" width="22.6640625" customWidth="1"/>
    <col min="1318" max="1318" width="17.6640625" bestFit="1" customWidth="1"/>
    <col min="1321" max="1321" width="18.5" bestFit="1" customWidth="1"/>
    <col min="1550" max="1550" width="19.5" bestFit="1" customWidth="1"/>
    <col min="1553" max="1553" width="19.5" bestFit="1" customWidth="1"/>
    <col min="1554" max="1554" width="8.5" bestFit="1" customWidth="1"/>
    <col min="1556" max="1556" width="19.5" bestFit="1" customWidth="1"/>
    <col min="1557" max="1557" width="9.33203125" customWidth="1"/>
    <col min="1559" max="1559" width="19.5" bestFit="1" customWidth="1"/>
    <col min="1560" max="1560" width="11.1640625" customWidth="1"/>
    <col min="1562" max="1562" width="19.5" bestFit="1" customWidth="1"/>
    <col min="1563" max="1563" width="9.5" bestFit="1" customWidth="1"/>
    <col min="1565" max="1565" width="19.5" bestFit="1" customWidth="1"/>
    <col min="1566" max="1566" width="9.5" bestFit="1" customWidth="1"/>
    <col min="1568" max="1568" width="22.83203125" bestFit="1" customWidth="1"/>
    <col min="1571" max="1571" width="22.6640625" customWidth="1"/>
    <col min="1574" max="1574" width="17.6640625" bestFit="1" customWidth="1"/>
    <col min="1577" max="1577" width="18.5" bestFit="1" customWidth="1"/>
    <col min="1806" max="1806" width="19.5" bestFit="1" customWidth="1"/>
    <col min="1809" max="1809" width="19.5" bestFit="1" customWidth="1"/>
    <col min="1810" max="1810" width="8.5" bestFit="1" customWidth="1"/>
    <col min="1812" max="1812" width="19.5" bestFit="1" customWidth="1"/>
    <col min="1813" max="1813" width="9.33203125" customWidth="1"/>
    <col min="1815" max="1815" width="19.5" bestFit="1" customWidth="1"/>
    <col min="1816" max="1816" width="11.1640625" customWidth="1"/>
    <col min="1818" max="1818" width="19.5" bestFit="1" customWidth="1"/>
    <col min="1819" max="1819" width="9.5" bestFit="1" customWidth="1"/>
    <col min="1821" max="1821" width="19.5" bestFit="1" customWidth="1"/>
    <col min="1822" max="1822" width="9.5" bestFit="1" customWidth="1"/>
    <col min="1824" max="1824" width="22.83203125" bestFit="1" customWidth="1"/>
    <col min="1827" max="1827" width="22.6640625" customWidth="1"/>
    <col min="1830" max="1830" width="17.6640625" bestFit="1" customWidth="1"/>
    <col min="1833" max="1833" width="18.5" bestFit="1" customWidth="1"/>
    <col min="2062" max="2062" width="19.5" bestFit="1" customWidth="1"/>
    <col min="2065" max="2065" width="19.5" bestFit="1" customWidth="1"/>
    <col min="2066" max="2066" width="8.5" bestFit="1" customWidth="1"/>
    <col min="2068" max="2068" width="19.5" bestFit="1" customWidth="1"/>
    <col min="2069" max="2069" width="9.33203125" customWidth="1"/>
    <col min="2071" max="2071" width="19.5" bestFit="1" customWidth="1"/>
    <col min="2072" max="2072" width="11.1640625" customWidth="1"/>
    <col min="2074" max="2074" width="19.5" bestFit="1" customWidth="1"/>
    <col min="2075" max="2075" width="9.5" bestFit="1" customWidth="1"/>
    <col min="2077" max="2077" width="19.5" bestFit="1" customWidth="1"/>
    <col min="2078" max="2078" width="9.5" bestFit="1" customWidth="1"/>
    <col min="2080" max="2080" width="22.83203125" bestFit="1" customWidth="1"/>
    <col min="2083" max="2083" width="22.6640625" customWidth="1"/>
    <col min="2086" max="2086" width="17.6640625" bestFit="1" customWidth="1"/>
    <col min="2089" max="2089" width="18.5" bestFit="1" customWidth="1"/>
    <col min="2318" max="2318" width="19.5" bestFit="1" customWidth="1"/>
    <col min="2321" max="2321" width="19.5" bestFit="1" customWidth="1"/>
    <col min="2322" max="2322" width="8.5" bestFit="1" customWidth="1"/>
    <col min="2324" max="2324" width="19.5" bestFit="1" customWidth="1"/>
    <col min="2325" max="2325" width="9.33203125" customWidth="1"/>
    <col min="2327" max="2327" width="19.5" bestFit="1" customWidth="1"/>
    <col min="2328" max="2328" width="11.1640625" customWidth="1"/>
    <col min="2330" max="2330" width="19.5" bestFit="1" customWidth="1"/>
    <col min="2331" max="2331" width="9.5" bestFit="1" customWidth="1"/>
    <col min="2333" max="2333" width="19.5" bestFit="1" customWidth="1"/>
    <col min="2334" max="2334" width="9.5" bestFit="1" customWidth="1"/>
    <col min="2336" max="2336" width="22.83203125" bestFit="1" customWidth="1"/>
    <col min="2339" max="2339" width="22.6640625" customWidth="1"/>
    <col min="2342" max="2342" width="17.6640625" bestFit="1" customWidth="1"/>
    <col min="2345" max="2345" width="18.5" bestFit="1" customWidth="1"/>
    <col min="2574" max="2574" width="19.5" bestFit="1" customWidth="1"/>
    <col min="2577" max="2577" width="19.5" bestFit="1" customWidth="1"/>
    <col min="2578" max="2578" width="8.5" bestFit="1" customWidth="1"/>
    <col min="2580" max="2580" width="19.5" bestFit="1" customWidth="1"/>
    <col min="2581" max="2581" width="9.33203125" customWidth="1"/>
    <col min="2583" max="2583" width="19.5" bestFit="1" customWidth="1"/>
    <col min="2584" max="2584" width="11.1640625" customWidth="1"/>
    <col min="2586" max="2586" width="19.5" bestFit="1" customWidth="1"/>
    <col min="2587" max="2587" width="9.5" bestFit="1" customWidth="1"/>
    <col min="2589" max="2589" width="19.5" bestFit="1" customWidth="1"/>
    <col min="2590" max="2590" width="9.5" bestFit="1" customWidth="1"/>
    <col min="2592" max="2592" width="22.83203125" bestFit="1" customWidth="1"/>
    <col min="2595" max="2595" width="22.6640625" customWidth="1"/>
    <col min="2598" max="2598" width="17.6640625" bestFit="1" customWidth="1"/>
    <col min="2601" max="2601" width="18.5" bestFit="1" customWidth="1"/>
    <col min="2830" max="2830" width="19.5" bestFit="1" customWidth="1"/>
    <col min="2833" max="2833" width="19.5" bestFit="1" customWidth="1"/>
    <col min="2834" max="2834" width="8.5" bestFit="1" customWidth="1"/>
    <col min="2836" max="2836" width="19.5" bestFit="1" customWidth="1"/>
    <col min="2837" max="2837" width="9.33203125" customWidth="1"/>
    <col min="2839" max="2839" width="19.5" bestFit="1" customWidth="1"/>
    <col min="2840" max="2840" width="11.1640625" customWidth="1"/>
    <col min="2842" max="2842" width="19.5" bestFit="1" customWidth="1"/>
    <col min="2843" max="2843" width="9.5" bestFit="1" customWidth="1"/>
    <col min="2845" max="2845" width="19.5" bestFit="1" customWidth="1"/>
    <col min="2846" max="2846" width="9.5" bestFit="1" customWidth="1"/>
    <col min="2848" max="2848" width="22.83203125" bestFit="1" customWidth="1"/>
    <col min="2851" max="2851" width="22.6640625" customWidth="1"/>
    <col min="2854" max="2854" width="17.6640625" bestFit="1" customWidth="1"/>
    <col min="2857" max="2857" width="18.5" bestFit="1" customWidth="1"/>
    <col min="3086" max="3086" width="19.5" bestFit="1" customWidth="1"/>
    <col min="3089" max="3089" width="19.5" bestFit="1" customWidth="1"/>
    <col min="3090" max="3090" width="8.5" bestFit="1" customWidth="1"/>
    <col min="3092" max="3092" width="19.5" bestFit="1" customWidth="1"/>
    <col min="3093" max="3093" width="9.33203125" customWidth="1"/>
    <col min="3095" max="3095" width="19.5" bestFit="1" customWidth="1"/>
    <col min="3096" max="3096" width="11.1640625" customWidth="1"/>
    <col min="3098" max="3098" width="19.5" bestFit="1" customWidth="1"/>
    <col min="3099" max="3099" width="9.5" bestFit="1" customWidth="1"/>
    <col min="3101" max="3101" width="19.5" bestFit="1" customWidth="1"/>
    <col min="3102" max="3102" width="9.5" bestFit="1" customWidth="1"/>
    <col min="3104" max="3104" width="22.83203125" bestFit="1" customWidth="1"/>
    <col min="3107" max="3107" width="22.6640625" customWidth="1"/>
    <col min="3110" max="3110" width="17.6640625" bestFit="1" customWidth="1"/>
    <col min="3113" max="3113" width="18.5" bestFit="1" customWidth="1"/>
    <col min="3342" max="3342" width="19.5" bestFit="1" customWidth="1"/>
    <col min="3345" max="3345" width="19.5" bestFit="1" customWidth="1"/>
    <col min="3346" max="3346" width="8.5" bestFit="1" customWidth="1"/>
    <col min="3348" max="3348" width="19.5" bestFit="1" customWidth="1"/>
    <col min="3349" max="3349" width="9.33203125" customWidth="1"/>
    <col min="3351" max="3351" width="19.5" bestFit="1" customWidth="1"/>
    <col min="3352" max="3352" width="11.1640625" customWidth="1"/>
    <col min="3354" max="3354" width="19.5" bestFit="1" customWidth="1"/>
    <col min="3355" max="3355" width="9.5" bestFit="1" customWidth="1"/>
    <col min="3357" max="3357" width="19.5" bestFit="1" customWidth="1"/>
    <col min="3358" max="3358" width="9.5" bestFit="1" customWidth="1"/>
    <col min="3360" max="3360" width="22.83203125" bestFit="1" customWidth="1"/>
    <col min="3363" max="3363" width="22.6640625" customWidth="1"/>
    <col min="3366" max="3366" width="17.6640625" bestFit="1" customWidth="1"/>
    <col min="3369" max="3369" width="18.5" bestFit="1" customWidth="1"/>
    <col min="3598" max="3598" width="19.5" bestFit="1" customWidth="1"/>
    <col min="3601" max="3601" width="19.5" bestFit="1" customWidth="1"/>
    <col min="3602" max="3602" width="8.5" bestFit="1" customWidth="1"/>
    <col min="3604" max="3604" width="19.5" bestFit="1" customWidth="1"/>
    <col min="3605" max="3605" width="9.33203125" customWidth="1"/>
    <col min="3607" max="3607" width="19.5" bestFit="1" customWidth="1"/>
    <col min="3608" max="3608" width="11.1640625" customWidth="1"/>
    <col min="3610" max="3610" width="19.5" bestFit="1" customWidth="1"/>
    <col min="3611" max="3611" width="9.5" bestFit="1" customWidth="1"/>
    <col min="3613" max="3613" width="19.5" bestFit="1" customWidth="1"/>
    <col min="3614" max="3614" width="9.5" bestFit="1" customWidth="1"/>
    <col min="3616" max="3616" width="22.83203125" bestFit="1" customWidth="1"/>
    <col min="3619" max="3619" width="22.6640625" customWidth="1"/>
    <col min="3622" max="3622" width="17.6640625" bestFit="1" customWidth="1"/>
    <col min="3625" max="3625" width="18.5" bestFit="1" customWidth="1"/>
    <col min="3854" max="3854" width="19.5" bestFit="1" customWidth="1"/>
    <col min="3857" max="3857" width="19.5" bestFit="1" customWidth="1"/>
    <col min="3858" max="3858" width="8.5" bestFit="1" customWidth="1"/>
    <col min="3860" max="3860" width="19.5" bestFit="1" customWidth="1"/>
    <col min="3861" max="3861" width="9.33203125" customWidth="1"/>
    <col min="3863" max="3863" width="19.5" bestFit="1" customWidth="1"/>
    <col min="3864" max="3864" width="11.1640625" customWidth="1"/>
    <col min="3866" max="3866" width="19.5" bestFit="1" customWidth="1"/>
    <col min="3867" max="3867" width="9.5" bestFit="1" customWidth="1"/>
    <col min="3869" max="3869" width="19.5" bestFit="1" customWidth="1"/>
    <col min="3870" max="3870" width="9.5" bestFit="1" customWidth="1"/>
    <col min="3872" max="3872" width="22.83203125" bestFit="1" customWidth="1"/>
    <col min="3875" max="3875" width="22.6640625" customWidth="1"/>
    <col min="3878" max="3878" width="17.6640625" bestFit="1" customWidth="1"/>
    <col min="3881" max="3881" width="18.5" bestFit="1" customWidth="1"/>
    <col min="4110" max="4110" width="19.5" bestFit="1" customWidth="1"/>
    <col min="4113" max="4113" width="19.5" bestFit="1" customWidth="1"/>
    <col min="4114" max="4114" width="8.5" bestFit="1" customWidth="1"/>
    <col min="4116" max="4116" width="19.5" bestFit="1" customWidth="1"/>
    <col min="4117" max="4117" width="9.33203125" customWidth="1"/>
    <col min="4119" max="4119" width="19.5" bestFit="1" customWidth="1"/>
    <col min="4120" max="4120" width="11.1640625" customWidth="1"/>
    <col min="4122" max="4122" width="19.5" bestFit="1" customWidth="1"/>
    <col min="4123" max="4123" width="9.5" bestFit="1" customWidth="1"/>
    <col min="4125" max="4125" width="19.5" bestFit="1" customWidth="1"/>
    <col min="4126" max="4126" width="9.5" bestFit="1" customWidth="1"/>
    <col min="4128" max="4128" width="22.83203125" bestFit="1" customWidth="1"/>
    <col min="4131" max="4131" width="22.6640625" customWidth="1"/>
    <col min="4134" max="4134" width="17.6640625" bestFit="1" customWidth="1"/>
    <col min="4137" max="4137" width="18.5" bestFit="1" customWidth="1"/>
    <col min="4366" max="4366" width="19.5" bestFit="1" customWidth="1"/>
    <col min="4369" max="4369" width="19.5" bestFit="1" customWidth="1"/>
    <col min="4370" max="4370" width="8.5" bestFit="1" customWidth="1"/>
    <col min="4372" max="4372" width="19.5" bestFit="1" customWidth="1"/>
    <col min="4373" max="4373" width="9.33203125" customWidth="1"/>
    <col min="4375" max="4375" width="19.5" bestFit="1" customWidth="1"/>
    <col min="4376" max="4376" width="11.1640625" customWidth="1"/>
    <col min="4378" max="4378" width="19.5" bestFit="1" customWidth="1"/>
    <col min="4379" max="4379" width="9.5" bestFit="1" customWidth="1"/>
    <col min="4381" max="4381" width="19.5" bestFit="1" customWidth="1"/>
    <col min="4382" max="4382" width="9.5" bestFit="1" customWidth="1"/>
    <col min="4384" max="4384" width="22.83203125" bestFit="1" customWidth="1"/>
    <col min="4387" max="4387" width="22.6640625" customWidth="1"/>
    <col min="4390" max="4390" width="17.6640625" bestFit="1" customWidth="1"/>
    <col min="4393" max="4393" width="18.5" bestFit="1" customWidth="1"/>
    <col min="4622" max="4622" width="19.5" bestFit="1" customWidth="1"/>
    <col min="4625" max="4625" width="19.5" bestFit="1" customWidth="1"/>
    <col min="4626" max="4626" width="8.5" bestFit="1" customWidth="1"/>
    <col min="4628" max="4628" width="19.5" bestFit="1" customWidth="1"/>
    <col min="4629" max="4629" width="9.33203125" customWidth="1"/>
    <col min="4631" max="4631" width="19.5" bestFit="1" customWidth="1"/>
    <col min="4632" max="4632" width="11.1640625" customWidth="1"/>
    <col min="4634" max="4634" width="19.5" bestFit="1" customWidth="1"/>
    <col min="4635" max="4635" width="9.5" bestFit="1" customWidth="1"/>
    <col min="4637" max="4637" width="19.5" bestFit="1" customWidth="1"/>
    <col min="4638" max="4638" width="9.5" bestFit="1" customWidth="1"/>
    <col min="4640" max="4640" width="22.83203125" bestFit="1" customWidth="1"/>
    <col min="4643" max="4643" width="22.6640625" customWidth="1"/>
    <col min="4646" max="4646" width="17.6640625" bestFit="1" customWidth="1"/>
    <col min="4649" max="4649" width="18.5" bestFit="1" customWidth="1"/>
    <col min="4878" max="4878" width="19.5" bestFit="1" customWidth="1"/>
    <col min="4881" max="4881" width="19.5" bestFit="1" customWidth="1"/>
    <col min="4882" max="4882" width="8.5" bestFit="1" customWidth="1"/>
    <col min="4884" max="4884" width="19.5" bestFit="1" customWidth="1"/>
    <col min="4885" max="4885" width="9.33203125" customWidth="1"/>
    <col min="4887" max="4887" width="19.5" bestFit="1" customWidth="1"/>
    <col min="4888" max="4888" width="11.1640625" customWidth="1"/>
    <col min="4890" max="4890" width="19.5" bestFit="1" customWidth="1"/>
    <col min="4891" max="4891" width="9.5" bestFit="1" customWidth="1"/>
    <col min="4893" max="4893" width="19.5" bestFit="1" customWidth="1"/>
    <col min="4894" max="4894" width="9.5" bestFit="1" customWidth="1"/>
    <col min="4896" max="4896" width="22.83203125" bestFit="1" customWidth="1"/>
    <col min="4899" max="4899" width="22.6640625" customWidth="1"/>
    <col min="4902" max="4902" width="17.6640625" bestFit="1" customWidth="1"/>
    <col min="4905" max="4905" width="18.5" bestFit="1" customWidth="1"/>
    <col min="5134" max="5134" width="19.5" bestFit="1" customWidth="1"/>
    <col min="5137" max="5137" width="19.5" bestFit="1" customWidth="1"/>
    <col min="5138" max="5138" width="8.5" bestFit="1" customWidth="1"/>
    <col min="5140" max="5140" width="19.5" bestFit="1" customWidth="1"/>
    <col min="5141" max="5141" width="9.33203125" customWidth="1"/>
    <col min="5143" max="5143" width="19.5" bestFit="1" customWidth="1"/>
    <col min="5144" max="5144" width="11.1640625" customWidth="1"/>
    <col min="5146" max="5146" width="19.5" bestFit="1" customWidth="1"/>
    <col min="5147" max="5147" width="9.5" bestFit="1" customWidth="1"/>
    <col min="5149" max="5149" width="19.5" bestFit="1" customWidth="1"/>
    <col min="5150" max="5150" width="9.5" bestFit="1" customWidth="1"/>
    <col min="5152" max="5152" width="22.83203125" bestFit="1" customWidth="1"/>
    <col min="5155" max="5155" width="22.6640625" customWidth="1"/>
    <col min="5158" max="5158" width="17.6640625" bestFit="1" customWidth="1"/>
    <col min="5161" max="5161" width="18.5" bestFit="1" customWidth="1"/>
    <col min="5390" max="5390" width="19.5" bestFit="1" customWidth="1"/>
    <col min="5393" max="5393" width="19.5" bestFit="1" customWidth="1"/>
    <col min="5394" max="5394" width="8.5" bestFit="1" customWidth="1"/>
    <col min="5396" max="5396" width="19.5" bestFit="1" customWidth="1"/>
    <col min="5397" max="5397" width="9.33203125" customWidth="1"/>
    <col min="5399" max="5399" width="19.5" bestFit="1" customWidth="1"/>
    <col min="5400" max="5400" width="11.1640625" customWidth="1"/>
    <col min="5402" max="5402" width="19.5" bestFit="1" customWidth="1"/>
    <col min="5403" max="5403" width="9.5" bestFit="1" customWidth="1"/>
    <col min="5405" max="5405" width="19.5" bestFit="1" customWidth="1"/>
    <col min="5406" max="5406" width="9.5" bestFit="1" customWidth="1"/>
    <col min="5408" max="5408" width="22.83203125" bestFit="1" customWidth="1"/>
    <col min="5411" max="5411" width="22.6640625" customWidth="1"/>
    <col min="5414" max="5414" width="17.6640625" bestFit="1" customWidth="1"/>
    <col min="5417" max="5417" width="18.5" bestFit="1" customWidth="1"/>
    <col min="5646" max="5646" width="19.5" bestFit="1" customWidth="1"/>
    <col min="5649" max="5649" width="19.5" bestFit="1" customWidth="1"/>
    <col min="5650" max="5650" width="8.5" bestFit="1" customWidth="1"/>
    <col min="5652" max="5652" width="19.5" bestFit="1" customWidth="1"/>
    <col min="5653" max="5653" width="9.33203125" customWidth="1"/>
    <col min="5655" max="5655" width="19.5" bestFit="1" customWidth="1"/>
    <col min="5656" max="5656" width="11.1640625" customWidth="1"/>
    <col min="5658" max="5658" width="19.5" bestFit="1" customWidth="1"/>
    <col min="5659" max="5659" width="9.5" bestFit="1" customWidth="1"/>
    <col min="5661" max="5661" width="19.5" bestFit="1" customWidth="1"/>
    <col min="5662" max="5662" width="9.5" bestFit="1" customWidth="1"/>
    <col min="5664" max="5664" width="22.83203125" bestFit="1" customWidth="1"/>
    <col min="5667" max="5667" width="22.6640625" customWidth="1"/>
    <col min="5670" max="5670" width="17.6640625" bestFit="1" customWidth="1"/>
    <col min="5673" max="5673" width="18.5" bestFit="1" customWidth="1"/>
    <col min="5902" max="5902" width="19.5" bestFit="1" customWidth="1"/>
    <col min="5905" max="5905" width="19.5" bestFit="1" customWidth="1"/>
    <col min="5906" max="5906" width="8.5" bestFit="1" customWidth="1"/>
    <col min="5908" max="5908" width="19.5" bestFit="1" customWidth="1"/>
    <col min="5909" max="5909" width="9.33203125" customWidth="1"/>
    <col min="5911" max="5911" width="19.5" bestFit="1" customWidth="1"/>
    <col min="5912" max="5912" width="11.1640625" customWidth="1"/>
    <col min="5914" max="5914" width="19.5" bestFit="1" customWidth="1"/>
    <col min="5915" max="5915" width="9.5" bestFit="1" customWidth="1"/>
    <col min="5917" max="5917" width="19.5" bestFit="1" customWidth="1"/>
    <col min="5918" max="5918" width="9.5" bestFit="1" customWidth="1"/>
    <col min="5920" max="5920" width="22.83203125" bestFit="1" customWidth="1"/>
    <col min="5923" max="5923" width="22.6640625" customWidth="1"/>
    <col min="5926" max="5926" width="17.6640625" bestFit="1" customWidth="1"/>
    <col min="5929" max="5929" width="18.5" bestFit="1" customWidth="1"/>
    <col min="6158" max="6158" width="19.5" bestFit="1" customWidth="1"/>
    <col min="6161" max="6161" width="19.5" bestFit="1" customWidth="1"/>
    <col min="6162" max="6162" width="8.5" bestFit="1" customWidth="1"/>
    <col min="6164" max="6164" width="19.5" bestFit="1" customWidth="1"/>
    <col min="6165" max="6165" width="9.33203125" customWidth="1"/>
    <col min="6167" max="6167" width="19.5" bestFit="1" customWidth="1"/>
    <col min="6168" max="6168" width="11.1640625" customWidth="1"/>
    <col min="6170" max="6170" width="19.5" bestFit="1" customWidth="1"/>
    <col min="6171" max="6171" width="9.5" bestFit="1" customWidth="1"/>
    <col min="6173" max="6173" width="19.5" bestFit="1" customWidth="1"/>
    <col min="6174" max="6174" width="9.5" bestFit="1" customWidth="1"/>
    <col min="6176" max="6176" width="22.83203125" bestFit="1" customWidth="1"/>
    <col min="6179" max="6179" width="22.6640625" customWidth="1"/>
    <col min="6182" max="6182" width="17.6640625" bestFit="1" customWidth="1"/>
    <col min="6185" max="6185" width="18.5" bestFit="1" customWidth="1"/>
    <col min="6414" max="6414" width="19.5" bestFit="1" customWidth="1"/>
    <col min="6417" max="6417" width="19.5" bestFit="1" customWidth="1"/>
    <col min="6418" max="6418" width="8.5" bestFit="1" customWidth="1"/>
    <col min="6420" max="6420" width="19.5" bestFit="1" customWidth="1"/>
    <col min="6421" max="6421" width="9.33203125" customWidth="1"/>
    <col min="6423" max="6423" width="19.5" bestFit="1" customWidth="1"/>
    <col min="6424" max="6424" width="11.1640625" customWidth="1"/>
    <col min="6426" max="6426" width="19.5" bestFit="1" customWidth="1"/>
    <col min="6427" max="6427" width="9.5" bestFit="1" customWidth="1"/>
    <col min="6429" max="6429" width="19.5" bestFit="1" customWidth="1"/>
    <col min="6430" max="6430" width="9.5" bestFit="1" customWidth="1"/>
    <col min="6432" max="6432" width="22.83203125" bestFit="1" customWidth="1"/>
    <col min="6435" max="6435" width="22.6640625" customWidth="1"/>
    <col min="6438" max="6438" width="17.6640625" bestFit="1" customWidth="1"/>
    <col min="6441" max="6441" width="18.5" bestFit="1" customWidth="1"/>
    <col min="6670" max="6670" width="19.5" bestFit="1" customWidth="1"/>
    <col min="6673" max="6673" width="19.5" bestFit="1" customWidth="1"/>
    <col min="6674" max="6674" width="8.5" bestFit="1" customWidth="1"/>
    <col min="6676" max="6676" width="19.5" bestFit="1" customWidth="1"/>
    <col min="6677" max="6677" width="9.33203125" customWidth="1"/>
    <col min="6679" max="6679" width="19.5" bestFit="1" customWidth="1"/>
    <col min="6680" max="6680" width="11.1640625" customWidth="1"/>
    <col min="6682" max="6682" width="19.5" bestFit="1" customWidth="1"/>
    <col min="6683" max="6683" width="9.5" bestFit="1" customWidth="1"/>
    <col min="6685" max="6685" width="19.5" bestFit="1" customWidth="1"/>
    <col min="6686" max="6686" width="9.5" bestFit="1" customWidth="1"/>
    <col min="6688" max="6688" width="22.83203125" bestFit="1" customWidth="1"/>
    <col min="6691" max="6691" width="22.6640625" customWidth="1"/>
    <col min="6694" max="6694" width="17.6640625" bestFit="1" customWidth="1"/>
    <col min="6697" max="6697" width="18.5" bestFit="1" customWidth="1"/>
    <col min="6926" max="6926" width="19.5" bestFit="1" customWidth="1"/>
    <col min="6929" max="6929" width="19.5" bestFit="1" customWidth="1"/>
    <col min="6930" max="6930" width="8.5" bestFit="1" customWidth="1"/>
    <col min="6932" max="6932" width="19.5" bestFit="1" customWidth="1"/>
    <col min="6933" max="6933" width="9.33203125" customWidth="1"/>
    <col min="6935" max="6935" width="19.5" bestFit="1" customWidth="1"/>
    <col min="6936" max="6936" width="11.1640625" customWidth="1"/>
    <col min="6938" max="6938" width="19.5" bestFit="1" customWidth="1"/>
    <col min="6939" max="6939" width="9.5" bestFit="1" customWidth="1"/>
    <col min="6941" max="6941" width="19.5" bestFit="1" customWidth="1"/>
    <col min="6942" max="6942" width="9.5" bestFit="1" customWidth="1"/>
    <col min="6944" max="6944" width="22.83203125" bestFit="1" customWidth="1"/>
    <col min="6947" max="6947" width="22.6640625" customWidth="1"/>
    <col min="6950" max="6950" width="17.6640625" bestFit="1" customWidth="1"/>
    <col min="6953" max="6953" width="18.5" bestFit="1" customWidth="1"/>
    <col min="7182" max="7182" width="19.5" bestFit="1" customWidth="1"/>
    <col min="7185" max="7185" width="19.5" bestFit="1" customWidth="1"/>
    <col min="7186" max="7186" width="8.5" bestFit="1" customWidth="1"/>
    <col min="7188" max="7188" width="19.5" bestFit="1" customWidth="1"/>
    <col min="7189" max="7189" width="9.33203125" customWidth="1"/>
    <col min="7191" max="7191" width="19.5" bestFit="1" customWidth="1"/>
    <col min="7192" max="7192" width="11.1640625" customWidth="1"/>
    <col min="7194" max="7194" width="19.5" bestFit="1" customWidth="1"/>
    <col min="7195" max="7195" width="9.5" bestFit="1" customWidth="1"/>
    <col min="7197" max="7197" width="19.5" bestFit="1" customWidth="1"/>
    <col min="7198" max="7198" width="9.5" bestFit="1" customWidth="1"/>
    <col min="7200" max="7200" width="22.83203125" bestFit="1" customWidth="1"/>
    <col min="7203" max="7203" width="22.6640625" customWidth="1"/>
    <col min="7206" max="7206" width="17.6640625" bestFit="1" customWidth="1"/>
    <col min="7209" max="7209" width="18.5" bestFit="1" customWidth="1"/>
    <col min="7438" max="7438" width="19.5" bestFit="1" customWidth="1"/>
    <col min="7441" max="7441" width="19.5" bestFit="1" customWidth="1"/>
    <col min="7442" max="7442" width="8.5" bestFit="1" customWidth="1"/>
    <col min="7444" max="7444" width="19.5" bestFit="1" customWidth="1"/>
    <col min="7445" max="7445" width="9.33203125" customWidth="1"/>
    <col min="7447" max="7447" width="19.5" bestFit="1" customWidth="1"/>
    <col min="7448" max="7448" width="11.1640625" customWidth="1"/>
    <col min="7450" max="7450" width="19.5" bestFit="1" customWidth="1"/>
    <col min="7451" max="7451" width="9.5" bestFit="1" customWidth="1"/>
    <col min="7453" max="7453" width="19.5" bestFit="1" customWidth="1"/>
    <col min="7454" max="7454" width="9.5" bestFit="1" customWidth="1"/>
    <col min="7456" max="7456" width="22.83203125" bestFit="1" customWidth="1"/>
    <col min="7459" max="7459" width="22.6640625" customWidth="1"/>
    <col min="7462" max="7462" width="17.6640625" bestFit="1" customWidth="1"/>
    <col min="7465" max="7465" width="18.5" bestFit="1" customWidth="1"/>
    <col min="7694" max="7694" width="19.5" bestFit="1" customWidth="1"/>
    <col min="7697" max="7697" width="19.5" bestFit="1" customWidth="1"/>
    <col min="7698" max="7698" width="8.5" bestFit="1" customWidth="1"/>
    <col min="7700" max="7700" width="19.5" bestFit="1" customWidth="1"/>
    <col min="7701" max="7701" width="9.33203125" customWidth="1"/>
    <col min="7703" max="7703" width="19.5" bestFit="1" customWidth="1"/>
    <col min="7704" max="7704" width="11.1640625" customWidth="1"/>
    <col min="7706" max="7706" width="19.5" bestFit="1" customWidth="1"/>
    <col min="7707" max="7707" width="9.5" bestFit="1" customWidth="1"/>
    <col min="7709" max="7709" width="19.5" bestFit="1" customWidth="1"/>
    <col min="7710" max="7710" width="9.5" bestFit="1" customWidth="1"/>
    <col min="7712" max="7712" width="22.83203125" bestFit="1" customWidth="1"/>
    <col min="7715" max="7715" width="22.6640625" customWidth="1"/>
    <col min="7718" max="7718" width="17.6640625" bestFit="1" customWidth="1"/>
    <col min="7721" max="7721" width="18.5" bestFit="1" customWidth="1"/>
    <col min="7950" max="7950" width="19.5" bestFit="1" customWidth="1"/>
    <col min="7953" max="7953" width="19.5" bestFit="1" customWidth="1"/>
    <col min="7954" max="7954" width="8.5" bestFit="1" customWidth="1"/>
    <col min="7956" max="7956" width="19.5" bestFit="1" customWidth="1"/>
    <col min="7957" max="7957" width="9.33203125" customWidth="1"/>
    <col min="7959" max="7959" width="19.5" bestFit="1" customWidth="1"/>
    <col min="7960" max="7960" width="11.1640625" customWidth="1"/>
    <col min="7962" max="7962" width="19.5" bestFit="1" customWidth="1"/>
    <col min="7963" max="7963" width="9.5" bestFit="1" customWidth="1"/>
    <col min="7965" max="7965" width="19.5" bestFit="1" customWidth="1"/>
    <col min="7966" max="7966" width="9.5" bestFit="1" customWidth="1"/>
    <col min="7968" max="7968" width="22.83203125" bestFit="1" customWidth="1"/>
    <col min="7971" max="7971" width="22.6640625" customWidth="1"/>
    <col min="7974" max="7974" width="17.6640625" bestFit="1" customWidth="1"/>
    <col min="7977" max="7977" width="18.5" bestFit="1" customWidth="1"/>
    <col min="8206" max="8206" width="19.5" bestFit="1" customWidth="1"/>
    <col min="8209" max="8209" width="19.5" bestFit="1" customWidth="1"/>
    <col min="8210" max="8210" width="8.5" bestFit="1" customWidth="1"/>
    <col min="8212" max="8212" width="19.5" bestFit="1" customWidth="1"/>
    <col min="8213" max="8213" width="9.33203125" customWidth="1"/>
    <col min="8215" max="8215" width="19.5" bestFit="1" customWidth="1"/>
    <col min="8216" max="8216" width="11.1640625" customWidth="1"/>
    <col min="8218" max="8218" width="19.5" bestFit="1" customWidth="1"/>
    <col min="8219" max="8219" width="9.5" bestFit="1" customWidth="1"/>
    <col min="8221" max="8221" width="19.5" bestFit="1" customWidth="1"/>
    <col min="8222" max="8222" width="9.5" bestFit="1" customWidth="1"/>
    <col min="8224" max="8224" width="22.83203125" bestFit="1" customWidth="1"/>
    <col min="8227" max="8227" width="22.6640625" customWidth="1"/>
    <col min="8230" max="8230" width="17.6640625" bestFit="1" customWidth="1"/>
    <col min="8233" max="8233" width="18.5" bestFit="1" customWidth="1"/>
    <col min="8462" max="8462" width="19.5" bestFit="1" customWidth="1"/>
    <col min="8465" max="8465" width="19.5" bestFit="1" customWidth="1"/>
    <col min="8466" max="8466" width="8.5" bestFit="1" customWidth="1"/>
    <col min="8468" max="8468" width="19.5" bestFit="1" customWidth="1"/>
    <col min="8469" max="8469" width="9.33203125" customWidth="1"/>
    <col min="8471" max="8471" width="19.5" bestFit="1" customWidth="1"/>
    <col min="8472" max="8472" width="11.1640625" customWidth="1"/>
    <col min="8474" max="8474" width="19.5" bestFit="1" customWidth="1"/>
    <col min="8475" max="8475" width="9.5" bestFit="1" customWidth="1"/>
    <col min="8477" max="8477" width="19.5" bestFit="1" customWidth="1"/>
    <col min="8478" max="8478" width="9.5" bestFit="1" customWidth="1"/>
    <col min="8480" max="8480" width="22.83203125" bestFit="1" customWidth="1"/>
    <col min="8483" max="8483" width="22.6640625" customWidth="1"/>
    <col min="8486" max="8486" width="17.6640625" bestFit="1" customWidth="1"/>
    <col min="8489" max="8489" width="18.5" bestFit="1" customWidth="1"/>
    <col min="8718" max="8718" width="19.5" bestFit="1" customWidth="1"/>
    <col min="8721" max="8721" width="19.5" bestFit="1" customWidth="1"/>
    <col min="8722" max="8722" width="8.5" bestFit="1" customWidth="1"/>
    <col min="8724" max="8724" width="19.5" bestFit="1" customWidth="1"/>
    <col min="8725" max="8725" width="9.33203125" customWidth="1"/>
    <col min="8727" max="8727" width="19.5" bestFit="1" customWidth="1"/>
    <col min="8728" max="8728" width="11.1640625" customWidth="1"/>
    <col min="8730" max="8730" width="19.5" bestFit="1" customWidth="1"/>
    <col min="8731" max="8731" width="9.5" bestFit="1" customWidth="1"/>
    <col min="8733" max="8733" width="19.5" bestFit="1" customWidth="1"/>
    <col min="8734" max="8734" width="9.5" bestFit="1" customWidth="1"/>
    <col min="8736" max="8736" width="22.83203125" bestFit="1" customWidth="1"/>
    <col min="8739" max="8739" width="22.6640625" customWidth="1"/>
    <col min="8742" max="8742" width="17.6640625" bestFit="1" customWidth="1"/>
    <col min="8745" max="8745" width="18.5" bestFit="1" customWidth="1"/>
    <col min="8974" max="8974" width="19.5" bestFit="1" customWidth="1"/>
    <col min="8977" max="8977" width="19.5" bestFit="1" customWidth="1"/>
    <col min="8978" max="8978" width="8.5" bestFit="1" customWidth="1"/>
    <col min="8980" max="8980" width="19.5" bestFit="1" customWidth="1"/>
    <col min="8981" max="8981" width="9.33203125" customWidth="1"/>
    <col min="8983" max="8983" width="19.5" bestFit="1" customWidth="1"/>
    <col min="8984" max="8984" width="11.1640625" customWidth="1"/>
    <col min="8986" max="8986" width="19.5" bestFit="1" customWidth="1"/>
    <col min="8987" max="8987" width="9.5" bestFit="1" customWidth="1"/>
    <col min="8989" max="8989" width="19.5" bestFit="1" customWidth="1"/>
    <col min="8990" max="8990" width="9.5" bestFit="1" customWidth="1"/>
    <col min="8992" max="8992" width="22.83203125" bestFit="1" customWidth="1"/>
    <col min="8995" max="8995" width="22.6640625" customWidth="1"/>
    <col min="8998" max="8998" width="17.6640625" bestFit="1" customWidth="1"/>
    <col min="9001" max="9001" width="18.5" bestFit="1" customWidth="1"/>
    <col min="9230" max="9230" width="19.5" bestFit="1" customWidth="1"/>
    <col min="9233" max="9233" width="19.5" bestFit="1" customWidth="1"/>
    <col min="9234" max="9234" width="8.5" bestFit="1" customWidth="1"/>
    <col min="9236" max="9236" width="19.5" bestFit="1" customWidth="1"/>
    <col min="9237" max="9237" width="9.33203125" customWidth="1"/>
    <col min="9239" max="9239" width="19.5" bestFit="1" customWidth="1"/>
    <col min="9240" max="9240" width="11.1640625" customWidth="1"/>
    <col min="9242" max="9242" width="19.5" bestFit="1" customWidth="1"/>
    <col min="9243" max="9243" width="9.5" bestFit="1" customWidth="1"/>
    <col min="9245" max="9245" width="19.5" bestFit="1" customWidth="1"/>
    <col min="9246" max="9246" width="9.5" bestFit="1" customWidth="1"/>
    <col min="9248" max="9248" width="22.83203125" bestFit="1" customWidth="1"/>
    <col min="9251" max="9251" width="22.6640625" customWidth="1"/>
    <col min="9254" max="9254" width="17.6640625" bestFit="1" customWidth="1"/>
    <col min="9257" max="9257" width="18.5" bestFit="1" customWidth="1"/>
    <col min="9486" max="9486" width="19.5" bestFit="1" customWidth="1"/>
    <col min="9489" max="9489" width="19.5" bestFit="1" customWidth="1"/>
    <col min="9490" max="9490" width="8.5" bestFit="1" customWidth="1"/>
    <col min="9492" max="9492" width="19.5" bestFit="1" customWidth="1"/>
    <col min="9493" max="9493" width="9.33203125" customWidth="1"/>
    <col min="9495" max="9495" width="19.5" bestFit="1" customWidth="1"/>
    <col min="9496" max="9496" width="11.1640625" customWidth="1"/>
    <col min="9498" max="9498" width="19.5" bestFit="1" customWidth="1"/>
    <col min="9499" max="9499" width="9.5" bestFit="1" customWidth="1"/>
    <col min="9501" max="9501" width="19.5" bestFit="1" customWidth="1"/>
    <col min="9502" max="9502" width="9.5" bestFit="1" customWidth="1"/>
    <col min="9504" max="9504" width="22.83203125" bestFit="1" customWidth="1"/>
    <col min="9507" max="9507" width="22.6640625" customWidth="1"/>
    <col min="9510" max="9510" width="17.6640625" bestFit="1" customWidth="1"/>
    <col min="9513" max="9513" width="18.5" bestFit="1" customWidth="1"/>
    <col min="9742" max="9742" width="19.5" bestFit="1" customWidth="1"/>
    <col min="9745" max="9745" width="19.5" bestFit="1" customWidth="1"/>
    <col min="9746" max="9746" width="8.5" bestFit="1" customWidth="1"/>
    <col min="9748" max="9748" width="19.5" bestFit="1" customWidth="1"/>
    <col min="9749" max="9749" width="9.33203125" customWidth="1"/>
    <col min="9751" max="9751" width="19.5" bestFit="1" customWidth="1"/>
    <col min="9752" max="9752" width="11.1640625" customWidth="1"/>
    <col min="9754" max="9754" width="19.5" bestFit="1" customWidth="1"/>
    <col min="9755" max="9755" width="9.5" bestFit="1" customWidth="1"/>
    <col min="9757" max="9757" width="19.5" bestFit="1" customWidth="1"/>
    <col min="9758" max="9758" width="9.5" bestFit="1" customWidth="1"/>
    <col min="9760" max="9760" width="22.83203125" bestFit="1" customWidth="1"/>
    <col min="9763" max="9763" width="22.6640625" customWidth="1"/>
    <col min="9766" max="9766" width="17.6640625" bestFit="1" customWidth="1"/>
    <col min="9769" max="9769" width="18.5" bestFit="1" customWidth="1"/>
    <col min="9998" max="9998" width="19.5" bestFit="1" customWidth="1"/>
    <col min="10001" max="10001" width="19.5" bestFit="1" customWidth="1"/>
    <col min="10002" max="10002" width="8.5" bestFit="1" customWidth="1"/>
    <col min="10004" max="10004" width="19.5" bestFit="1" customWidth="1"/>
    <col min="10005" max="10005" width="9.33203125" customWidth="1"/>
    <col min="10007" max="10007" width="19.5" bestFit="1" customWidth="1"/>
    <col min="10008" max="10008" width="11.1640625" customWidth="1"/>
    <col min="10010" max="10010" width="19.5" bestFit="1" customWidth="1"/>
    <col min="10011" max="10011" width="9.5" bestFit="1" customWidth="1"/>
    <col min="10013" max="10013" width="19.5" bestFit="1" customWidth="1"/>
    <col min="10014" max="10014" width="9.5" bestFit="1" customWidth="1"/>
    <col min="10016" max="10016" width="22.83203125" bestFit="1" customWidth="1"/>
    <col min="10019" max="10019" width="22.6640625" customWidth="1"/>
    <col min="10022" max="10022" width="17.6640625" bestFit="1" customWidth="1"/>
    <col min="10025" max="10025" width="18.5" bestFit="1" customWidth="1"/>
    <col min="10254" max="10254" width="19.5" bestFit="1" customWidth="1"/>
    <col min="10257" max="10257" width="19.5" bestFit="1" customWidth="1"/>
    <col min="10258" max="10258" width="8.5" bestFit="1" customWidth="1"/>
    <col min="10260" max="10260" width="19.5" bestFit="1" customWidth="1"/>
    <col min="10261" max="10261" width="9.33203125" customWidth="1"/>
    <col min="10263" max="10263" width="19.5" bestFit="1" customWidth="1"/>
    <col min="10264" max="10264" width="11.1640625" customWidth="1"/>
    <col min="10266" max="10266" width="19.5" bestFit="1" customWidth="1"/>
    <col min="10267" max="10267" width="9.5" bestFit="1" customWidth="1"/>
    <col min="10269" max="10269" width="19.5" bestFit="1" customWidth="1"/>
    <col min="10270" max="10270" width="9.5" bestFit="1" customWidth="1"/>
    <col min="10272" max="10272" width="22.83203125" bestFit="1" customWidth="1"/>
    <col min="10275" max="10275" width="22.6640625" customWidth="1"/>
    <col min="10278" max="10278" width="17.6640625" bestFit="1" customWidth="1"/>
    <col min="10281" max="10281" width="18.5" bestFit="1" customWidth="1"/>
    <col min="10510" max="10510" width="19.5" bestFit="1" customWidth="1"/>
    <col min="10513" max="10513" width="19.5" bestFit="1" customWidth="1"/>
    <col min="10514" max="10514" width="8.5" bestFit="1" customWidth="1"/>
    <col min="10516" max="10516" width="19.5" bestFit="1" customWidth="1"/>
    <col min="10517" max="10517" width="9.33203125" customWidth="1"/>
    <col min="10519" max="10519" width="19.5" bestFit="1" customWidth="1"/>
    <col min="10520" max="10520" width="11.1640625" customWidth="1"/>
    <col min="10522" max="10522" width="19.5" bestFit="1" customWidth="1"/>
    <col min="10523" max="10523" width="9.5" bestFit="1" customWidth="1"/>
    <col min="10525" max="10525" width="19.5" bestFit="1" customWidth="1"/>
    <col min="10526" max="10526" width="9.5" bestFit="1" customWidth="1"/>
    <col min="10528" max="10528" width="22.83203125" bestFit="1" customWidth="1"/>
    <col min="10531" max="10531" width="22.6640625" customWidth="1"/>
    <col min="10534" max="10534" width="17.6640625" bestFit="1" customWidth="1"/>
    <col min="10537" max="10537" width="18.5" bestFit="1" customWidth="1"/>
    <col min="10766" max="10766" width="19.5" bestFit="1" customWidth="1"/>
    <col min="10769" max="10769" width="19.5" bestFit="1" customWidth="1"/>
    <col min="10770" max="10770" width="8.5" bestFit="1" customWidth="1"/>
    <col min="10772" max="10772" width="19.5" bestFit="1" customWidth="1"/>
    <col min="10773" max="10773" width="9.33203125" customWidth="1"/>
    <col min="10775" max="10775" width="19.5" bestFit="1" customWidth="1"/>
    <col min="10776" max="10776" width="11.1640625" customWidth="1"/>
    <col min="10778" max="10778" width="19.5" bestFit="1" customWidth="1"/>
    <col min="10779" max="10779" width="9.5" bestFit="1" customWidth="1"/>
    <col min="10781" max="10781" width="19.5" bestFit="1" customWidth="1"/>
    <col min="10782" max="10782" width="9.5" bestFit="1" customWidth="1"/>
    <col min="10784" max="10784" width="22.83203125" bestFit="1" customWidth="1"/>
    <col min="10787" max="10787" width="22.6640625" customWidth="1"/>
    <col min="10790" max="10790" width="17.6640625" bestFit="1" customWidth="1"/>
    <col min="10793" max="10793" width="18.5" bestFit="1" customWidth="1"/>
    <col min="11022" max="11022" width="19.5" bestFit="1" customWidth="1"/>
    <col min="11025" max="11025" width="19.5" bestFit="1" customWidth="1"/>
    <col min="11026" max="11026" width="8.5" bestFit="1" customWidth="1"/>
    <col min="11028" max="11028" width="19.5" bestFit="1" customWidth="1"/>
    <col min="11029" max="11029" width="9.33203125" customWidth="1"/>
    <col min="11031" max="11031" width="19.5" bestFit="1" customWidth="1"/>
    <col min="11032" max="11032" width="11.1640625" customWidth="1"/>
    <col min="11034" max="11034" width="19.5" bestFit="1" customWidth="1"/>
    <col min="11035" max="11035" width="9.5" bestFit="1" customWidth="1"/>
    <col min="11037" max="11037" width="19.5" bestFit="1" customWidth="1"/>
    <col min="11038" max="11038" width="9.5" bestFit="1" customWidth="1"/>
    <col min="11040" max="11040" width="22.83203125" bestFit="1" customWidth="1"/>
    <col min="11043" max="11043" width="22.6640625" customWidth="1"/>
    <col min="11046" max="11046" width="17.6640625" bestFit="1" customWidth="1"/>
    <col min="11049" max="11049" width="18.5" bestFit="1" customWidth="1"/>
    <col min="11278" max="11278" width="19.5" bestFit="1" customWidth="1"/>
    <col min="11281" max="11281" width="19.5" bestFit="1" customWidth="1"/>
    <col min="11282" max="11282" width="8.5" bestFit="1" customWidth="1"/>
    <col min="11284" max="11284" width="19.5" bestFit="1" customWidth="1"/>
    <col min="11285" max="11285" width="9.33203125" customWidth="1"/>
    <col min="11287" max="11287" width="19.5" bestFit="1" customWidth="1"/>
    <col min="11288" max="11288" width="11.1640625" customWidth="1"/>
    <col min="11290" max="11290" width="19.5" bestFit="1" customWidth="1"/>
    <col min="11291" max="11291" width="9.5" bestFit="1" customWidth="1"/>
    <col min="11293" max="11293" width="19.5" bestFit="1" customWidth="1"/>
    <col min="11294" max="11294" width="9.5" bestFit="1" customWidth="1"/>
    <col min="11296" max="11296" width="22.83203125" bestFit="1" customWidth="1"/>
    <col min="11299" max="11299" width="22.6640625" customWidth="1"/>
    <col min="11302" max="11302" width="17.6640625" bestFit="1" customWidth="1"/>
    <col min="11305" max="11305" width="18.5" bestFit="1" customWidth="1"/>
    <col min="11534" max="11534" width="19.5" bestFit="1" customWidth="1"/>
    <col min="11537" max="11537" width="19.5" bestFit="1" customWidth="1"/>
    <col min="11538" max="11538" width="8.5" bestFit="1" customWidth="1"/>
    <col min="11540" max="11540" width="19.5" bestFit="1" customWidth="1"/>
    <col min="11541" max="11541" width="9.33203125" customWidth="1"/>
    <col min="11543" max="11543" width="19.5" bestFit="1" customWidth="1"/>
    <col min="11544" max="11544" width="11.1640625" customWidth="1"/>
    <col min="11546" max="11546" width="19.5" bestFit="1" customWidth="1"/>
    <col min="11547" max="11547" width="9.5" bestFit="1" customWidth="1"/>
    <col min="11549" max="11549" width="19.5" bestFit="1" customWidth="1"/>
    <col min="11550" max="11550" width="9.5" bestFit="1" customWidth="1"/>
    <col min="11552" max="11552" width="22.83203125" bestFit="1" customWidth="1"/>
    <col min="11555" max="11555" width="22.6640625" customWidth="1"/>
    <col min="11558" max="11558" width="17.6640625" bestFit="1" customWidth="1"/>
    <col min="11561" max="11561" width="18.5" bestFit="1" customWidth="1"/>
    <col min="11790" max="11790" width="19.5" bestFit="1" customWidth="1"/>
    <col min="11793" max="11793" width="19.5" bestFit="1" customWidth="1"/>
    <col min="11794" max="11794" width="8.5" bestFit="1" customWidth="1"/>
    <col min="11796" max="11796" width="19.5" bestFit="1" customWidth="1"/>
    <col min="11797" max="11797" width="9.33203125" customWidth="1"/>
    <col min="11799" max="11799" width="19.5" bestFit="1" customWidth="1"/>
    <col min="11800" max="11800" width="11.1640625" customWidth="1"/>
    <col min="11802" max="11802" width="19.5" bestFit="1" customWidth="1"/>
    <col min="11803" max="11803" width="9.5" bestFit="1" customWidth="1"/>
    <col min="11805" max="11805" width="19.5" bestFit="1" customWidth="1"/>
    <col min="11806" max="11806" width="9.5" bestFit="1" customWidth="1"/>
    <col min="11808" max="11808" width="22.83203125" bestFit="1" customWidth="1"/>
    <col min="11811" max="11811" width="22.6640625" customWidth="1"/>
    <col min="11814" max="11814" width="17.6640625" bestFit="1" customWidth="1"/>
    <col min="11817" max="11817" width="18.5" bestFit="1" customWidth="1"/>
    <col min="12046" max="12046" width="19.5" bestFit="1" customWidth="1"/>
    <col min="12049" max="12049" width="19.5" bestFit="1" customWidth="1"/>
    <col min="12050" max="12050" width="8.5" bestFit="1" customWidth="1"/>
    <col min="12052" max="12052" width="19.5" bestFit="1" customWidth="1"/>
    <col min="12053" max="12053" width="9.33203125" customWidth="1"/>
    <col min="12055" max="12055" width="19.5" bestFit="1" customWidth="1"/>
    <col min="12056" max="12056" width="11.1640625" customWidth="1"/>
    <col min="12058" max="12058" width="19.5" bestFit="1" customWidth="1"/>
    <col min="12059" max="12059" width="9.5" bestFit="1" customWidth="1"/>
    <col min="12061" max="12061" width="19.5" bestFit="1" customWidth="1"/>
    <col min="12062" max="12062" width="9.5" bestFit="1" customWidth="1"/>
    <col min="12064" max="12064" width="22.83203125" bestFit="1" customWidth="1"/>
    <col min="12067" max="12067" width="22.6640625" customWidth="1"/>
    <col min="12070" max="12070" width="17.6640625" bestFit="1" customWidth="1"/>
    <col min="12073" max="12073" width="18.5" bestFit="1" customWidth="1"/>
    <col min="12302" max="12302" width="19.5" bestFit="1" customWidth="1"/>
    <col min="12305" max="12305" width="19.5" bestFit="1" customWidth="1"/>
    <col min="12306" max="12306" width="8.5" bestFit="1" customWidth="1"/>
    <col min="12308" max="12308" width="19.5" bestFit="1" customWidth="1"/>
    <col min="12309" max="12309" width="9.33203125" customWidth="1"/>
    <col min="12311" max="12311" width="19.5" bestFit="1" customWidth="1"/>
    <col min="12312" max="12312" width="11.1640625" customWidth="1"/>
    <col min="12314" max="12314" width="19.5" bestFit="1" customWidth="1"/>
    <col min="12315" max="12315" width="9.5" bestFit="1" customWidth="1"/>
    <col min="12317" max="12317" width="19.5" bestFit="1" customWidth="1"/>
    <col min="12318" max="12318" width="9.5" bestFit="1" customWidth="1"/>
    <col min="12320" max="12320" width="22.83203125" bestFit="1" customWidth="1"/>
    <col min="12323" max="12323" width="22.6640625" customWidth="1"/>
    <col min="12326" max="12326" width="17.6640625" bestFit="1" customWidth="1"/>
    <col min="12329" max="12329" width="18.5" bestFit="1" customWidth="1"/>
    <col min="12558" max="12558" width="19.5" bestFit="1" customWidth="1"/>
    <col min="12561" max="12561" width="19.5" bestFit="1" customWidth="1"/>
    <col min="12562" max="12562" width="8.5" bestFit="1" customWidth="1"/>
    <col min="12564" max="12564" width="19.5" bestFit="1" customWidth="1"/>
    <col min="12565" max="12565" width="9.33203125" customWidth="1"/>
    <col min="12567" max="12567" width="19.5" bestFit="1" customWidth="1"/>
    <col min="12568" max="12568" width="11.1640625" customWidth="1"/>
    <col min="12570" max="12570" width="19.5" bestFit="1" customWidth="1"/>
    <col min="12571" max="12571" width="9.5" bestFit="1" customWidth="1"/>
    <col min="12573" max="12573" width="19.5" bestFit="1" customWidth="1"/>
    <col min="12574" max="12574" width="9.5" bestFit="1" customWidth="1"/>
    <col min="12576" max="12576" width="22.83203125" bestFit="1" customWidth="1"/>
    <col min="12579" max="12579" width="22.6640625" customWidth="1"/>
    <col min="12582" max="12582" width="17.6640625" bestFit="1" customWidth="1"/>
    <col min="12585" max="12585" width="18.5" bestFit="1" customWidth="1"/>
    <col min="12814" max="12814" width="19.5" bestFit="1" customWidth="1"/>
    <col min="12817" max="12817" width="19.5" bestFit="1" customWidth="1"/>
    <col min="12818" max="12818" width="8.5" bestFit="1" customWidth="1"/>
    <col min="12820" max="12820" width="19.5" bestFit="1" customWidth="1"/>
    <col min="12821" max="12821" width="9.33203125" customWidth="1"/>
    <col min="12823" max="12823" width="19.5" bestFit="1" customWidth="1"/>
    <col min="12824" max="12824" width="11.1640625" customWidth="1"/>
    <col min="12826" max="12826" width="19.5" bestFit="1" customWidth="1"/>
    <col min="12827" max="12827" width="9.5" bestFit="1" customWidth="1"/>
    <col min="12829" max="12829" width="19.5" bestFit="1" customWidth="1"/>
    <col min="12830" max="12830" width="9.5" bestFit="1" customWidth="1"/>
    <col min="12832" max="12832" width="22.83203125" bestFit="1" customWidth="1"/>
    <col min="12835" max="12835" width="22.6640625" customWidth="1"/>
    <col min="12838" max="12838" width="17.6640625" bestFit="1" customWidth="1"/>
    <col min="12841" max="12841" width="18.5" bestFit="1" customWidth="1"/>
    <col min="13070" max="13070" width="19.5" bestFit="1" customWidth="1"/>
    <col min="13073" max="13073" width="19.5" bestFit="1" customWidth="1"/>
    <col min="13074" max="13074" width="8.5" bestFit="1" customWidth="1"/>
    <col min="13076" max="13076" width="19.5" bestFit="1" customWidth="1"/>
    <col min="13077" max="13077" width="9.33203125" customWidth="1"/>
    <col min="13079" max="13079" width="19.5" bestFit="1" customWidth="1"/>
    <col min="13080" max="13080" width="11.1640625" customWidth="1"/>
    <col min="13082" max="13082" width="19.5" bestFit="1" customWidth="1"/>
    <col min="13083" max="13083" width="9.5" bestFit="1" customWidth="1"/>
    <col min="13085" max="13085" width="19.5" bestFit="1" customWidth="1"/>
    <col min="13086" max="13086" width="9.5" bestFit="1" customWidth="1"/>
    <col min="13088" max="13088" width="22.83203125" bestFit="1" customWidth="1"/>
    <col min="13091" max="13091" width="22.6640625" customWidth="1"/>
    <col min="13094" max="13094" width="17.6640625" bestFit="1" customWidth="1"/>
    <col min="13097" max="13097" width="18.5" bestFit="1" customWidth="1"/>
    <col min="13326" max="13326" width="19.5" bestFit="1" customWidth="1"/>
    <col min="13329" max="13329" width="19.5" bestFit="1" customWidth="1"/>
    <col min="13330" max="13330" width="8.5" bestFit="1" customWidth="1"/>
    <col min="13332" max="13332" width="19.5" bestFit="1" customWidth="1"/>
    <col min="13333" max="13333" width="9.33203125" customWidth="1"/>
    <col min="13335" max="13335" width="19.5" bestFit="1" customWidth="1"/>
    <col min="13336" max="13336" width="11.1640625" customWidth="1"/>
    <col min="13338" max="13338" width="19.5" bestFit="1" customWidth="1"/>
    <col min="13339" max="13339" width="9.5" bestFit="1" customWidth="1"/>
    <col min="13341" max="13341" width="19.5" bestFit="1" customWidth="1"/>
    <col min="13342" max="13342" width="9.5" bestFit="1" customWidth="1"/>
    <col min="13344" max="13344" width="22.83203125" bestFit="1" customWidth="1"/>
    <col min="13347" max="13347" width="22.6640625" customWidth="1"/>
    <col min="13350" max="13350" width="17.6640625" bestFit="1" customWidth="1"/>
    <col min="13353" max="13353" width="18.5" bestFit="1" customWidth="1"/>
    <col min="13582" max="13582" width="19.5" bestFit="1" customWidth="1"/>
    <col min="13585" max="13585" width="19.5" bestFit="1" customWidth="1"/>
    <col min="13586" max="13586" width="8.5" bestFit="1" customWidth="1"/>
    <col min="13588" max="13588" width="19.5" bestFit="1" customWidth="1"/>
    <col min="13589" max="13589" width="9.33203125" customWidth="1"/>
    <col min="13591" max="13591" width="19.5" bestFit="1" customWidth="1"/>
    <col min="13592" max="13592" width="11.1640625" customWidth="1"/>
    <col min="13594" max="13594" width="19.5" bestFit="1" customWidth="1"/>
    <col min="13595" max="13595" width="9.5" bestFit="1" customWidth="1"/>
    <col min="13597" max="13597" width="19.5" bestFit="1" customWidth="1"/>
    <col min="13598" max="13598" width="9.5" bestFit="1" customWidth="1"/>
    <col min="13600" max="13600" width="22.83203125" bestFit="1" customWidth="1"/>
    <col min="13603" max="13603" width="22.6640625" customWidth="1"/>
    <col min="13606" max="13606" width="17.6640625" bestFit="1" customWidth="1"/>
    <col min="13609" max="13609" width="18.5" bestFit="1" customWidth="1"/>
    <col min="13838" max="13838" width="19.5" bestFit="1" customWidth="1"/>
    <col min="13841" max="13841" width="19.5" bestFit="1" customWidth="1"/>
    <col min="13842" max="13842" width="8.5" bestFit="1" customWidth="1"/>
    <col min="13844" max="13844" width="19.5" bestFit="1" customWidth="1"/>
    <col min="13845" max="13845" width="9.33203125" customWidth="1"/>
    <col min="13847" max="13847" width="19.5" bestFit="1" customWidth="1"/>
    <col min="13848" max="13848" width="11.1640625" customWidth="1"/>
    <col min="13850" max="13850" width="19.5" bestFit="1" customWidth="1"/>
    <col min="13851" max="13851" width="9.5" bestFit="1" customWidth="1"/>
    <col min="13853" max="13853" width="19.5" bestFit="1" customWidth="1"/>
    <col min="13854" max="13854" width="9.5" bestFit="1" customWidth="1"/>
    <col min="13856" max="13856" width="22.83203125" bestFit="1" customWidth="1"/>
    <col min="13859" max="13859" width="22.6640625" customWidth="1"/>
    <col min="13862" max="13862" width="17.6640625" bestFit="1" customWidth="1"/>
    <col min="13865" max="13865" width="18.5" bestFit="1" customWidth="1"/>
    <col min="14094" max="14094" width="19.5" bestFit="1" customWidth="1"/>
    <col min="14097" max="14097" width="19.5" bestFit="1" customWidth="1"/>
    <col min="14098" max="14098" width="8.5" bestFit="1" customWidth="1"/>
    <col min="14100" max="14100" width="19.5" bestFit="1" customWidth="1"/>
    <col min="14101" max="14101" width="9.33203125" customWidth="1"/>
    <col min="14103" max="14103" width="19.5" bestFit="1" customWidth="1"/>
    <col min="14104" max="14104" width="11.1640625" customWidth="1"/>
    <col min="14106" max="14106" width="19.5" bestFit="1" customWidth="1"/>
    <col min="14107" max="14107" width="9.5" bestFit="1" customWidth="1"/>
    <col min="14109" max="14109" width="19.5" bestFit="1" customWidth="1"/>
    <col min="14110" max="14110" width="9.5" bestFit="1" customWidth="1"/>
    <col min="14112" max="14112" width="22.83203125" bestFit="1" customWidth="1"/>
    <col min="14115" max="14115" width="22.6640625" customWidth="1"/>
    <col min="14118" max="14118" width="17.6640625" bestFit="1" customWidth="1"/>
    <col min="14121" max="14121" width="18.5" bestFit="1" customWidth="1"/>
    <col min="14350" max="14350" width="19.5" bestFit="1" customWidth="1"/>
    <col min="14353" max="14353" width="19.5" bestFit="1" customWidth="1"/>
    <col min="14354" max="14354" width="8.5" bestFit="1" customWidth="1"/>
    <col min="14356" max="14356" width="19.5" bestFit="1" customWidth="1"/>
    <col min="14357" max="14357" width="9.33203125" customWidth="1"/>
    <col min="14359" max="14359" width="19.5" bestFit="1" customWidth="1"/>
    <col min="14360" max="14360" width="11.1640625" customWidth="1"/>
    <col min="14362" max="14362" width="19.5" bestFit="1" customWidth="1"/>
    <col min="14363" max="14363" width="9.5" bestFit="1" customWidth="1"/>
    <col min="14365" max="14365" width="19.5" bestFit="1" customWidth="1"/>
    <col min="14366" max="14366" width="9.5" bestFit="1" customWidth="1"/>
    <col min="14368" max="14368" width="22.83203125" bestFit="1" customWidth="1"/>
    <col min="14371" max="14371" width="22.6640625" customWidth="1"/>
    <col min="14374" max="14374" width="17.6640625" bestFit="1" customWidth="1"/>
    <col min="14377" max="14377" width="18.5" bestFit="1" customWidth="1"/>
    <col min="14606" max="14606" width="19.5" bestFit="1" customWidth="1"/>
    <col min="14609" max="14609" width="19.5" bestFit="1" customWidth="1"/>
    <col min="14610" max="14610" width="8.5" bestFit="1" customWidth="1"/>
    <col min="14612" max="14612" width="19.5" bestFit="1" customWidth="1"/>
    <col min="14613" max="14613" width="9.33203125" customWidth="1"/>
    <col min="14615" max="14615" width="19.5" bestFit="1" customWidth="1"/>
    <col min="14616" max="14616" width="11.1640625" customWidth="1"/>
    <col min="14618" max="14618" width="19.5" bestFit="1" customWidth="1"/>
    <col min="14619" max="14619" width="9.5" bestFit="1" customWidth="1"/>
    <col min="14621" max="14621" width="19.5" bestFit="1" customWidth="1"/>
    <col min="14622" max="14622" width="9.5" bestFit="1" customWidth="1"/>
    <col min="14624" max="14624" width="22.83203125" bestFit="1" customWidth="1"/>
    <col min="14627" max="14627" width="22.6640625" customWidth="1"/>
    <col min="14630" max="14630" width="17.6640625" bestFit="1" customWidth="1"/>
    <col min="14633" max="14633" width="18.5" bestFit="1" customWidth="1"/>
    <col min="14862" max="14862" width="19.5" bestFit="1" customWidth="1"/>
    <col min="14865" max="14865" width="19.5" bestFit="1" customWidth="1"/>
    <col min="14866" max="14866" width="8.5" bestFit="1" customWidth="1"/>
    <col min="14868" max="14868" width="19.5" bestFit="1" customWidth="1"/>
    <col min="14869" max="14869" width="9.33203125" customWidth="1"/>
    <col min="14871" max="14871" width="19.5" bestFit="1" customWidth="1"/>
    <col min="14872" max="14872" width="11.1640625" customWidth="1"/>
    <col min="14874" max="14874" width="19.5" bestFit="1" customWidth="1"/>
    <col min="14875" max="14875" width="9.5" bestFit="1" customWidth="1"/>
    <col min="14877" max="14877" width="19.5" bestFit="1" customWidth="1"/>
    <col min="14878" max="14878" width="9.5" bestFit="1" customWidth="1"/>
    <col min="14880" max="14880" width="22.83203125" bestFit="1" customWidth="1"/>
    <col min="14883" max="14883" width="22.6640625" customWidth="1"/>
    <col min="14886" max="14886" width="17.6640625" bestFit="1" customWidth="1"/>
    <col min="14889" max="14889" width="18.5" bestFit="1" customWidth="1"/>
    <col min="15118" max="15118" width="19.5" bestFit="1" customWidth="1"/>
    <col min="15121" max="15121" width="19.5" bestFit="1" customWidth="1"/>
    <col min="15122" max="15122" width="8.5" bestFit="1" customWidth="1"/>
    <col min="15124" max="15124" width="19.5" bestFit="1" customWidth="1"/>
    <col min="15125" max="15125" width="9.33203125" customWidth="1"/>
    <col min="15127" max="15127" width="19.5" bestFit="1" customWidth="1"/>
    <col min="15128" max="15128" width="11.1640625" customWidth="1"/>
    <col min="15130" max="15130" width="19.5" bestFit="1" customWidth="1"/>
    <col min="15131" max="15131" width="9.5" bestFit="1" customWidth="1"/>
    <col min="15133" max="15133" width="19.5" bestFit="1" customWidth="1"/>
    <col min="15134" max="15134" width="9.5" bestFit="1" customWidth="1"/>
    <col min="15136" max="15136" width="22.83203125" bestFit="1" customWidth="1"/>
    <col min="15139" max="15139" width="22.6640625" customWidth="1"/>
    <col min="15142" max="15142" width="17.6640625" bestFit="1" customWidth="1"/>
    <col min="15145" max="15145" width="18.5" bestFit="1" customWidth="1"/>
    <col min="15374" max="15374" width="19.5" bestFit="1" customWidth="1"/>
    <col min="15377" max="15377" width="19.5" bestFit="1" customWidth="1"/>
    <col min="15378" max="15378" width="8.5" bestFit="1" customWidth="1"/>
    <col min="15380" max="15380" width="19.5" bestFit="1" customWidth="1"/>
    <col min="15381" max="15381" width="9.33203125" customWidth="1"/>
    <col min="15383" max="15383" width="19.5" bestFit="1" customWidth="1"/>
    <col min="15384" max="15384" width="11.1640625" customWidth="1"/>
    <col min="15386" max="15386" width="19.5" bestFit="1" customWidth="1"/>
    <col min="15387" max="15387" width="9.5" bestFit="1" customWidth="1"/>
    <col min="15389" max="15389" width="19.5" bestFit="1" customWidth="1"/>
    <col min="15390" max="15390" width="9.5" bestFit="1" customWidth="1"/>
    <col min="15392" max="15392" width="22.83203125" bestFit="1" customWidth="1"/>
    <col min="15395" max="15395" width="22.6640625" customWidth="1"/>
    <col min="15398" max="15398" width="17.6640625" bestFit="1" customWidth="1"/>
    <col min="15401" max="15401" width="18.5" bestFit="1" customWidth="1"/>
    <col min="15630" max="15630" width="19.5" bestFit="1" customWidth="1"/>
    <col min="15633" max="15633" width="19.5" bestFit="1" customWidth="1"/>
    <col min="15634" max="15634" width="8.5" bestFit="1" customWidth="1"/>
    <col min="15636" max="15636" width="19.5" bestFit="1" customWidth="1"/>
    <col min="15637" max="15637" width="9.33203125" customWidth="1"/>
    <col min="15639" max="15639" width="19.5" bestFit="1" customWidth="1"/>
    <col min="15640" max="15640" width="11.1640625" customWidth="1"/>
    <col min="15642" max="15642" width="19.5" bestFit="1" customWidth="1"/>
    <col min="15643" max="15643" width="9.5" bestFit="1" customWidth="1"/>
    <col min="15645" max="15645" width="19.5" bestFit="1" customWidth="1"/>
    <col min="15646" max="15646" width="9.5" bestFit="1" customWidth="1"/>
    <col min="15648" max="15648" width="22.83203125" bestFit="1" customWidth="1"/>
    <col min="15651" max="15651" width="22.6640625" customWidth="1"/>
    <col min="15654" max="15654" width="17.6640625" bestFit="1" customWidth="1"/>
    <col min="15657" max="15657" width="18.5" bestFit="1" customWidth="1"/>
    <col min="15886" max="15886" width="19.5" bestFit="1" customWidth="1"/>
    <col min="15889" max="15889" width="19.5" bestFit="1" customWidth="1"/>
    <col min="15890" max="15890" width="8.5" bestFit="1" customWidth="1"/>
    <col min="15892" max="15892" width="19.5" bestFit="1" customWidth="1"/>
    <col min="15893" max="15893" width="9.33203125" customWidth="1"/>
    <col min="15895" max="15895" width="19.5" bestFit="1" customWidth="1"/>
    <col min="15896" max="15896" width="11.1640625" customWidth="1"/>
    <col min="15898" max="15898" width="19.5" bestFit="1" customWidth="1"/>
    <col min="15899" max="15899" width="9.5" bestFit="1" customWidth="1"/>
    <col min="15901" max="15901" width="19.5" bestFit="1" customWidth="1"/>
    <col min="15902" max="15902" width="9.5" bestFit="1" customWidth="1"/>
    <col min="15904" max="15904" width="22.83203125" bestFit="1" customWidth="1"/>
    <col min="15907" max="15907" width="22.6640625" customWidth="1"/>
    <col min="15910" max="15910" width="17.6640625" bestFit="1" customWidth="1"/>
    <col min="15913" max="15913" width="18.5" bestFit="1" customWidth="1"/>
    <col min="16142" max="16142" width="19.5" bestFit="1" customWidth="1"/>
    <col min="16145" max="16145" width="19.5" bestFit="1" customWidth="1"/>
    <col min="16146" max="16146" width="8.5" bestFit="1" customWidth="1"/>
    <col min="16148" max="16148" width="19.5" bestFit="1" customWidth="1"/>
    <col min="16149" max="16149" width="9.33203125" customWidth="1"/>
    <col min="16151" max="16151" width="19.5" bestFit="1" customWidth="1"/>
    <col min="16152" max="16152" width="11.1640625" customWidth="1"/>
    <col min="16154" max="16154" width="19.5" bestFit="1" customWidth="1"/>
    <col min="16155" max="16155" width="9.5" bestFit="1" customWidth="1"/>
    <col min="16157" max="16157" width="19.5" bestFit="1" customWidth="1"/>
    <col min="16158" max="16158" width="9.5" bestFit="1" customWidth="1"/>
    <col min="16160" max="16160" width="22.83203125" bestFit="1" customWidth="1"/>
    <col min="16163" max="16163" width="22.6640625" customWidth="1"/>
    <col min="16166" max="16166" width="17.6640625" bestFit="1" customWidth="1"/>
    <col min="16169" max="16169" width="18.5" bestFit="1" customWidth="1"/>
  </cols>
  <sheetData>
    <row r="1" spans="1:42" x14ac:dyDescent="0.15">
      <c r="A1" s="1" t="s">
        <v>0</v>
      </c>
      <c r="B1" s="1" t="s">
        <v>1</v>
      </c>
      <c r="D1" s="18" t="s">
        <v>2</v>
      </c>
      <c r="E1" s="31" t="s">
        <v>3</v>
      </c>
      <c r="F1" s="77" t="s">
        <v>132</v>
      </c>
      <c r="H1" s="25" t="s">
        <v>2</v>
      </c>
      <c r="I1" s="33" t="s">
        <v>4</v>
      </c>
      <c r="K1" s="18" t="s">
        <v>2</v>
      </c>
      <c r="L1" s="31" t="s">
        <v>5</v>
      </c>
      <c r="M1" s="77"/>
      <c r="N1" s="18" t="s">
        <v>2</v>
      </c>
      <c r="O1" s="31" t="s">
        <v>192</v>
      </c>
      <c r="P1" s="77"/>
      <c r="Q1" s="25" t="s">
        <v>2</v>
      </c>
      <c r="R1" s="31" t="s">
        <v>6</v>
      </c>
      <c r="T1" s="18" t="s">
        <v>2</v>
      </c>
      <c r="U1" s="31" t="s">
        <v>7</v>
      </c>
      <c r="W1" s="18" t="s">
        <v>2</v>
      </c>
      <c r="X1" s="31" t="s">
        <v>99</v>
      </c>
      <c r="Z1" s="18" t="s">
        <v>2</v>
      </c>
      <c r="AA1" s="31" t="s">
        <v>8</v>
      </c>
      <c r="AC1" s="18" t="s">
        <v>2</v>
      </c>
      <c r="AD1" s="31" t="s">
        <v>101</v>
      </c>
      <c r="AF1" s="18" t="s">
        <v>2</v>
      </c>
      <c r="AG1" s="31" t="s">
        <v>103</v>
      </c>
      <c r="AI1" s="18" t="s">
        <v>2</v>
      </c>
      <c r="AJ1" s="31" t="s">
        <v>9</v>
      </c>
      <c r="AL1" s="1" t="s">
        <v>2</v>
      </c>
      <c r="AM1" s="1" t="s">
        <v>10</v>
      </c>
      <c r="AO1" s="1" t="s">
        <v>2</v>
      </c>
      <c r="AP1" s="1" t="s">
        <v>9</v>
      </c>
    </row>
    <row r="2" spans="1:42" x14ac:dyDescent="0.15">
      <c r="A2" t="s">
        <v>11</v>
      </c>
      <c r="B2" s="2"/>
      <c r="D2" s="19" t="s">
        <v>12</v>
      </c>
      <c r="E2" s="32">
        <v>1.9467592592592592E-2</v>
      </c>
      <c r="F2" s="78">
        <v>25</v>
      </c>
      <c r="G2" s="3"/>
      <c r="H2" s="19" t="s">
        <v>12</v>
      </c>
      <c r="I2" s="34">
        <v>1.8601190476190479E-2</v>
      </c>
      <c r="J2" s="3"/>
      <c r="K2" s="22" t="s">
        <v>12</v>
      </c>
      <c r="L2" s="35">
        <v>1.7256944444444443E-2</v>
      </c>
      <c r="M2" s="91"/>
      <c r="N2" s="87" t="s">
        <v>37</v>
      </c>
      <c r="O2" s="83">
        <v>1.8287037037037043E-2</v>
      </c>
      <c r="P2" s="3"/>
      <c r="Q2" s="19" t="s">
        <v>12</v>
      </c>
      <c r="R2" s="35">
        <v>1.8032407407407414E-2</v>
      </c>
      <c r="S2" s="3"/>
      <c r="T2" s="19" t="s">
        <v>13</v>
      </c>
      <c r="U2" s="35">
        <v>1.652777777777778E-2</v>
      </c>
      <c r="W2" s="22" t="s">
        <v>56</v>
      </c>
      <c r="X2" s="36">
        <v>1.6331018518518519E-2</v>
      </c>
      <c r="Z2" s="24" t="s">
        <v>13</v>
      </c>
      <c r="AA2" s="37">
        <v>1.65653935185185E-2</v>
      </c>
      <c r="AC2" s="24" t="s">
        <v>57</v>
      </c>
      <c r="AD2" s="37">
        <v>1.7291666666666674E-2</v>
      </c>
      <c r="AF2" s="22" t="s">
        <v>56</v>
      </c>
      <c r="AG2" s="38">
        <v>1.6574074074074074E-2</v>
      </c>
      <c r="AI2" s="22" t="s">
        <v>56</v>
      </c>
      <c r="AJ2" s="39">
        <v>1.6238425925925924E-2</v>
      </c>
      <c r="AK2" s="8"/>
      <c r="AL2" s="3"/>
      <c r="AM2" s="9"/>
      <c r="AN2" s="5"/>
      <c r="AO2" s="10"/>
    </row>
    <row r="3" spans="1:42" x14ac:dyDescent="0.15">
      <c r="A3" t="s">
        <v>14</v>
      </c>
      <c r="B3" s="2"/>
      <c r="D3" s="19" t="s">
        <v>15</v>
      </c>
      <c r="E3" s="32">
        <v>1.7094907407407413E-2</v>
      </c>
      <c r="F3" s="78">
        <v>37</v>
      </c>
      <c r="H3" s="22" t="s">
        <v>16</v>
      </c>
      <c r="I3" s="34">
        <v>1.9652305366591082E-2</v>
      </c>
      <c r="K3" s="19" t="s">
        <v>13</v>
      </c>
      <c r="L3" s="35">
        <v>1.5983796296296295E-2</v>
      </c>
      <c r="M3" s="91"/>
      <c r="N3" s="87" t="s">
        <v>52</v>
      </c>
      <c r="O3" s="83">
        <v>1.6984953703703703E-2</v>
      </c>
      <c r="Q3" s="19" t="s">
        <v>13</v>
      </c>
      <c r="R3" s="35">
        <v>1.6331018518518522E-2</v>
      </c>
      <c r="T3" s="22" t="s">
        <v>15</v>
      </c>
      <c r="U3" s="35">
        <v>1.7291666666666667E-2</v>
      </c>
      <c r="W3" s="19" t="s">
        <v>32</v>
      </c>
      <c r="X3" s="36">
        <v>1.728009259259259E-2</v>
      </c>
      <c r="Z3" s="26" t="s">
        <v>30</v>
      </c>
      <c r="AA3" s="37">
        <v>1.6608796296296299E-2</v>
      </c>
      <c r="AC3" s="26" t="s">
        <v>33</v>
      </c>
      <c r="AD3" s="37">
        <v>1.7384259259259262E-2</v>
      </c>
      <c r="AF3" s="28" t="s">
        <v>54</v>
      </c>
      <c r="AG3" s="38">
        <v>1.7534722222222222E-2</v>
      </c>
      <c r="AI3" s="28" t="s">
        <v>54</v>
      </c>
      <c r="AJ3" s="39">
        <v>1.6238425925925924E-2</v>
      </c>
      <c r="AL3" s="3"/>
      <c r="AM3" s="9"/>
      <c r="AN3" s="5"/>
      <c r="AO3" s="10"/>
    </row>
    <row r="4" spans="1:42" x14ac:dyDescent="0.15">
      <c r="A4" t="s">
        <v>17</v>
      </c>
      <c r="B4" s="2"/>
      <c r="D4" s="19" t="s">
        <v>18</v>
      </c>
      <c r="E4" s="32">
        <v>1.8171296296296297E-2</v>
      </c>
      <c r="F4" s="78">
        <v>33</v>
      </c>
      <c r="H4" s="19" t="s">
        <v>15</v>
      </c>
      <c r="I4" s="34">
        <v>1.6758786848072561E-2</v>
      </c>
      <c r="K4" s="19" t="s">
        <v>15</v>
      </c>
      <c r="L4" s="35">
        <v>1.6099537037037037E-2</v>
      </c>
      <c r="M4" s="91"/>
      <c r="N4" s="82" t="s">
        <v>28</v>
      </c>
      <c r="O4" s="83">
        <v>2.3350694444444445E-2</v>
      </c>
      <c r="Q4" s="19" t="s">
        <v>18</v>
      </c>
      <c r="R4" s="35">
        <v>1.8321759259259267E-2</v>
      </c>
      <c r="T4" s="19" t="s">
        <v>18</v>
      </c>
      <c r="U4" s="35">
        <v>1.8263888888888885E-2</v>
      </c>
      <c r="W4" s="19" t="s">
        <v>33</v>
      </c>
      <c r="X4" s="36">
        <v>1.7349537037037038E-2</v>
      </c>
      <c r="Z4" s="24" t="s">
        <v>15</v>
      </c>
      <c r="AA4" s="37">
        <v>1.6963252314814801E-2</v>
      </c>
      <c r="AC4" s="26" t="s">
        <v>12</v>
      </c>
      <c r="AD4" s="37">
        <v>1.8055555555555557E-2</v>
      </c>
      <c r="AF4" s="28" t="s">
        <v>33</v>
      </c>
      <c r="AG4" s="38">
        <v>1.8159722222222219E-2</v>
      </c>
      <c r="AH4" s="8"/>
      <c r="AI4" s="19" t="s">
        <v>23</v>
      </c>
      <c r="AJ4" s="39">
        <v>1.6770833333333332E-2</v>
      </c>
      <c r="AL4" s="3"/>
      <c r="AM4" s="5"/>
      <c r="AN4" s="5"/>
      <c r="AO4" s="10"/>
    </row>
    <row r="5" spans="1:42" x14ac:dyDescent="0.15">
      <c r="A5" t="s">
        <v>19</v>
      </c>
      <c r="B5" s="2"/>
      <c r="D5" s="19" t="s">
        <v>20</v>
      </c>
      <c r="E5" s="32">
        <v>1.9571759259259261E-2</v>
      </c>
      <c r="F5" s="78">
        <v>25</v>
      </c>
      <c r="G5" s="11"/>
      <c r="H5" s="19" t="s">
        <v>18</v>
      </c>
      <c r="I5" s="34">
        <v>1.7880763416477707E-2</v>
      </c>
      <c r="K5" s="19" t="s">
        <v>18</v>
      </c>
      <c r="L5" s="35">
        <v>1.7175925925925928E-2</v>
      </c>
      <c r="M5" s="91"/>
      <c r="N5" s="82" t="s">
        <v>47</v>
      </c>
      <c r="O5" s="83">
        <v>1.7744502314814822E-2</v>
      </c>
      <c r="Q5" s="22" t="s">
        <v>20</v>
      </c>
      <c r="R5" s="35">
        <v>1.8391203703703708E-2</v>
      </c>
      <c r="S5" s="11"/>
      <c r="T5" s="22" t="s">
        <v>20</v>
      </c>
      <c r="U5" s="35">
        <v>1.877314814814815E-2</v>
      </c>
      <c r="V5" s="11"/>
      <c r="W5" s="22" t="s">
        <v>17</v>
      </c>
      <c r="X5" s="36">
        <v>1.7476851851851848E-2</v>
      </c>
      <c r="Y5" s="11"/>
      <c r="Z5" s="24" t="s">
        <v>57</v>
      </c>
      <c r="AA5" s="37">
        <v>1.7115162037037002E-2</v>
      </c>
      <c r="AC5" s="24" t="s">
        <v>20</v>
      </c>
      <c r="AD5" s="37">
        <v>1.8368055555555565E-2</v>
      </c>
      <c r="AF5" s="28" t="s">
        <v>32</v>
      </c>
      <c r="AG5" s="38">
        <v>1.8483796296296297E-2</v>
      </c>
      <c r="AI5" s="24" t="s">
        <v>57</v>
      </c>
      <c r="AJ5" s="39">
        <v>1.6863425925925928E-2</v>
      </c>
      <c r="AL5" s="3"/>
      <c r="AM5" s="5"/>
      <c r="AN5" s="5"/>
      <c r="AO5" s="10"/>
    </row>
    <row r="6" spans="1:42" x14ac:dyDescent="0.15">
      <c r="A6" t="s">
        <v>21</v>
      </c>
      <c r="B6" s="2"/>
      <c r="D6" s="19" t="s">
        <v>22</v>
      </c>
      <c r="E6" s="32">
        <v>1.9386574074074073E-2</v>
      </c>
      <c r="F6" s="78">
        <v>28</v>
      </c>
      <c r="G6" s="3"/>
      <c r="H6" s="22" t="s">
        <v>23</v>
      </c>
      <c r="I6" s="34">
        <v>1.6853269085411942E-2</v>
      </c>
      <c r="J6" s="3"/>
      <c r="K6" s="22" t="s">
        <v>20</v>
      </c>
      <c r="L6" s="35">
        <v>1.8414351851851859E-2</v>
      </c>
      <c r="M6" s="91"/>
      <c r="N6" s="82" t="s">
        <v>72</v>
      </c>
      <c r="O6" s="83">
        <v>2.3379629629629632E-2</v>
      </c>
      <c r="P6" s="11"/>
      <c r="Q6" s="19" t="s">
        <v>23</v>
      </c>
      <c r="R6" s="35">
        <v>1.7476851851851848E-2</v>
      </c>
      <c r="S6" s="3"/>
      <c r="T6" s="19" t="s">
        <v>22</v>
      </c>
      <c r="U6" s="35">
        <v>2.0405092592592593E-2</v>
      </c>
      <c r="V6" s="3"/>
      <c r="W6" s="19" t="s">
        <v>18</v>
      </c>
      <c r="X6" s="36">
        <v>1.7638888888888891E-2</v>
      </c>
      <c r="Y6" s="3"/>
      <c r="Z6" s="26" t="s">
        <v>33</v>
      </c>
      <c r="AA6" s="37">
        <v>1.74768518518519E-2</v>
      </c>
      <c r="AC6" s="27" t="s">
        <v>37</v>
      </c>
      <c r="AD6" s="37">
        <v>1.8530092592592591E-2</v>
      </c>
      <c r="AF6" s="28" t="s">
        <v>37</v>
      </c>
      <c r="AG6" s="38">
        <v>1.8819444444444448E-2</v>
      </c>
      <c r="AI6" s="28" t="s">
        <v>18</v>
      </c>
      <c r="AJ6" s="39">
        <v>1.7743055555555557E-2</v>
      </c>
      <c r="AL6" s="3"/>
      <c r="AM6" s="5"/>
      <c r="AN6" s="5"/>
      <c r="AO6" s="12"/>
    </row>
    <row r="7" spans="1:42" x14ac:dyDescent="0.15">
      <c r="A7" t="s">
        <v>24</v>
      </c>
      <c r="B7" s="2"/>
      <c r="D7" s="19" t="s">
        <v>25</v>
      </c>
      <c r="E7" s="32">
        <v>1.9432870370370375E-2</v>
      </c>
      <c r="F7" s="78">
        <v>26</v>
      </c>
      <c r="G7" s="3"/>
      <c r="H7" s="19" t="s">
        <v>25</v>
      </c>
      <c r="I7" s="34">
        <v>1.903817082388511E-2</v>
      </c>
      <c r="K7" s="19" t="s">
        <v>23</v>
      </c>
      <c r="L7" s="35">
        <v>1.6388888888888887E-2</v>
      </c>
      <c r="M7" s="91"/>
      <c r="N7" s="87" t="s">
        <v>12</v>
      </c>
      <c r="O7" s="83">
        <v>1.7426215277777778E-2</v>
      </c>
      <c r="P7" s="3"/>
      <c r="Q7" s="22" t="s">
        <v>26</v>
      </c>
      <c r="R7" s="35">
        <v>1.9768518518518529E-2</v>
      </c>
      <c r="T7" s="19" t="s">
        <v>25</v>
      </c>
      <c r="U7" s="35">
        <v>1.8831018518518518E-2</v>
      </c>
      <c r="W7" s="19" t="s">
        <v>12</v>
      </c>
      <c r="X7" s="36">
        <v>1.7812499999999998E-2</v>
      </c>
      <c r="Z7" s="26" t="s">
        <v>12</v>
      </c>
      <c r="AA7" s="37">
        <v>1.7708333333333302E-2</v>
      </c>
      <c r="AC7" s="22" t="s">
        <v>18</v>
      </c>
      <c r="AD7" s="37">
        <v>1.8807870370370378E-2</v>
      </c>
      <c r="AF7" s="28" t="s">
        <v>12</v>
      </c>
      <c r="AG7" s="38">
        <v>1.9293981481481485E-2</v>
      </c>
      <c r="AI7" s="24" t="s">
        <v>15</v>
      </c>
      <c r="AJ7" s="39">
        <v>1.7754629629629631E-2</v>
      </c>
      <c r="AK7" s="8"/>
      <c r="AL7" s="3"/>
      <c r="AM7" s="9"/>
      <c r="AN7" s="5"/>
      <c r="AO7" s="4"/>
    </row>
    <row r="8" spans="1:42" x14ac:dyDescent="0.15">
      <c r="A8" t="s">
        <v>13</v>
      </c>
      <c r="B8" s="2"/>
      <c r="D8" s="19" t="s">
        <v>26</v>
      </c>
      <c r="E8" s="32">
        <v>2.0011574074074077E-2</v>
      </c>
      <c r="F8" s="78">
        <v>25</v>
      </c>
      <c r="H8" s="22" t="s">
        <v>27</v>
      </c>
      <c r="I8" s="34">
        <v>1.9829459561602418E-2</v>
      </c>
      <c r="K8" s="19" t="s">
        <v>25</v>
      </c>
      <c r="L8" s="35">
        <v>1.8888888888888893E-2</v>
      </c>
      <c r="M8" s="91"/>
      <c r="N8" s="82" t="s">
        <v>30</v>
      </c>
      <c r="O8" s="83">
        <v>1.6138599537037033E-2</v>
      </c>
      <c r="Q8" s="19" t="s">
        <v>28</v>
      </c>
      <c r="R8" s="35">
        <v>2.2951388888888886E-2</v>
      </c>
      <c r="S8" s="3"/>
      <c r="T8" s="22" t="s">
        <v>29</v>
      </c>
      <c r="U8" s="35">
        <v>1.9062500000000003E-2</v>
      </c>
      <c r="W8" s="22" t="s">
        <v>37</v>
      </c>
      <c r="X8" s="36">
        <v>1.8240740740740745E-2</v>
      </c>
      <c r="Z8" s="24" t="s">
        <v>68</v>
      </c>
      <c r="AA8" s="37">
        <v>1.8041087962962998E-2</v>
      </c>
      <c r="AC8" s="22" t="s">
        <v>55</v>
      </c>
      <c r="AD8" s="37">
        <v>1.8865740740740745E-2</v>
      </c>
      <c r="AF8" s="28" t="s">
        <v>29</v>
      </c>
      <c r="AG8" s="38">
        <v>1.9305555555555555E-2</v>
      </c>
      <c r="AI8" s="28" t="s">
        <v>32</v>
      </c>
      <c r="AJ8" s="39">
        <v>1.7905092592592594E-2</v>
      </c>
      <c r="AK8" s="8"/>
      <c r="AL8" s="3"/>
      <c r="AM8" s="9"/>
      <c r="AN8" s="5"/>
      <c r="AO8" s="4"/>
    </row>
    <row r="9" spans="1:42" x14ac:dyDescent="0.15">
      <c r="A9" t="s">
        <v>16</v>
      </c>
      <c r="B9" s="2"/>
      <c r="D9" s="19" t="s">
        <v>28</v>
      </c>
      <c r="E9" s="32">
        <v>2.6076388888888885E-2</v>
      </c>
      <c r="F9" s="78">
        <v>25</v>
      </c>
      <c r="G9" s="3"/>
      <c r="H9" s="19" t="s">
        <v>28</v>
      </c>
      <c r="I9" s="34">
        <v>2.4659863945578224E-2</v>
      </c>
      <c r="J9" s="3"/>
      <c r="K9" s="22" t="s">
        <v>22</v>
      </c>
      <c r="L9" s="35">
        <v>1.877314814814815E-2</v>
      </c>
      <c r="M9" s="91"/>
      <c r="N9" s="82" t="s">
        <v>15</v>
      </c>
      <c r="O9" s="83">
        <v>1.6015624999999999E-2</v>
      </c>
      <c r="P9" s="3"/>
      <c r="Q9" s="19" t="s">
        <v>29</v>
      </c>
      <c r="R9" s="35">
        <v>1.8541666666666672E-2</v>
      </c>
      <c r="T9" s="19" t="s">
        <v>30</v>
      </c>
      <c r="U9" s="35">
        <v>1.6620370370370369E-2</v>
      </c>
      <c r="W9" s="19" t="s">
        <v>29</v>
      </c>
      <c r="X9" s="36">
        <v>1.8703703703703702E-2</v>
      </c>
      <c r="Z9" s="27" t="s">
        <v>37</v>
      </c>
      <c r="AA9" s="37">
        <v>1.8120659722222199E-2</v>
      </c>
      <c r="AC9" s="26" t="s">
        <v>29</v>
      </c>
      <c r="AD9" s="37">
        <v>1.8877314814814812E-2</v>
      </c>
      <c r="AF9" s="28" t="s">
        <v>51</v>
      </c>
      <c r="AG9" s="38">
        <v>1.9525462962962963E-2</v>
      </c>
      <c r="AI9" s="24" t="s">
        <v>20</v>
      </c>
      <c r="AJ9" s="39">
        <v>1.7951388888888888E-2</v>
      </c>
      <c r="AK9" s="8"/>
      <c r="AL9" s="3"/>
      <c r="AM9" s="9"/>
      <c r="AN9" s="5"/>
      <c r="AO9" s="12"/>
    </row>
    <row r="10" spans="1:42" x14ac:dyDescent="0.15">
      <c r="A10" t="s">
        <v>31</v>
      </c>
      <c r="B10" s="2"/>
      <c r="D10" s="19" t="s">
        <v>29</v>
      </c>
      <c r="E10" s="32">
        <v>1.9039351851851849E-2</v>
      </c>
      <c r="F10" s="78">
        <v>29</v>
      </c>
      <c r="H10" s="19" t="s">
        <v>29</v>
      </c>
      <c r="I10" s="34">
        <v>1.8424036281179133E-2</v>
      </c>
      <c r="K10" s="22" t="s">
        <v>28</v>
      </c>
      <c r="L10" s="35">
        <v>2.3460648148148147E-2</v>
      </c>
      <c r="M10" s="91"/>
      <c r="N10" s="82" t="s">
        <v>57</v>
      </c>
      <c r="O10" s="83">
        <v>1.62181712962963E-2</v>
      </c>
      <c r="Q10" s="19" t="s">
        <v>30</v>
      </c>
      <c r="R10" s="35">
        <v>1.6574074074074074E-2</v>
      </c>
      <c r="T10" s="19" t="s">
        <v>32</v>
      </c>
      <c r="U10" s="35">
        <v>1.7974537037037035E-2</v>
      </c>
      <c r="W10" s="22" t="s">
        <v>25</v>
      </c>
      <c r="X10" s="36">
        <v>1.8900462962962963E-2</v>
      </c>
      <c r="Z10" s="24" t="s">
        <v>20</v>
      </c>
      <c r="AA10" s="37">
        <v>1.8142361111111099E-2</v>
      </c>
      <c r="AC10" s="24" t="s">
        <v>72</v>
      </c>
      <c r="AD10" s="37">
        <v>2.4120370370370372E-2</v>
      </c>
      <c r="AF10" s="28" t="s">
        <v>22</v>
      </c>
      <c r="AG10" s="38">
        <v>1.9675925925925927E-2</v>
      </c>
      <c r="AI10" s="28" t="s">
        <v>37</v>
      </c>
      <c r="AJ10" s="40">
        <v>1.7986111111111109E-2</v>
      </c>
      <c r="AL10" s="3"/>
      <c r="AM10" s="9"/>
      <c r="AN10" s="5"/>
      <c r="AO10" s="12"/>
    </row>
    <row r="11" spans="1:42" x14ac:dyDescent="0.15">
      <c r="A11" t="s">
        <v>15</v>
      </c>
      <c r="B11" s="2"/>
      <c r="D11" s="20" t="s">
        <v>30</v>
      </c>
      <c r="E11" s="32">
        <v>1.6898148148148148E-2</v>
      </c>
      <c r="F11" s="78">
        <v>38</v>
      </c>
      <c r="H11" s="19" t="s">
        <v>32</v>
      </c>
      <c r="I11" s="34">
        <v>1.7845332577475431E-2</v>
      </c>
      <c r="K11" s="19" t="s">
        <v>29</v>
      </c>
      <c r="L11" s="35">
        <v>1.8287037037037039E-2</v>
      </c>
      <c r="M11" s="91"/>
      <c r="N11" s="82" t="s">
        <v>33</v>
      </c>
      <c r="O11" s="83">
        <v>1.7252604166666664E-2</v>
      </c>
      <c r="Q11" s="19" t="s">
        <v>32</v>
      </c>
      <c r="R11" s="35">
        <v>1.7662037037037035E-2</v>
      </c>
      <c r="T11" s="22" t="s">
        <v>33</v>
      </c>
      <c r="U11" s="35">
        <v>1.7974537037037035E-2</v>
      </c>
      <c r="W11" s="22" t="s">
        <v>66</v>
      </c>
      <c r="X11" s="36">
        <v>1.8981481481481481E-2</v>
      </c>
      <c r="Z11" s="24" t="s">
        <v>51</v>
      </c>
      <c r="AA11" s="37">
        <v>1.8532986111111101E-2</v>
      </c>
      <c r="AC11" s="27" t="s">
        <v>28</v>
      </c>
      <c r="AD11" s="37">
        <v>2.4525462962962964E-2</v>
      </c>
      <c r="AF11" s="28" t="s">
        <v>53</v>
      </c>
      <c r="AG11" s="38">
        <v>1.996527777777778E-2</v>
      </c>
      <c r="AI11" s="27" t="s">
        <v>25</v>
      </c>
      <c r="AJ11" s="39">
        <v>1.8425925925925925E-2</v>
      </c>
      <c r="AL11" s="3"/>
      <c r="AM11" s="9"/>
      <c r="AN11" s="5"/>
      <c r="AO11" s="12"/>
    </row>
    <row r="12" spans="1:42" x14ac:dyDescent="0.15">
      <c r="A12" t="s">
        <v>34</v>
      </c>
      <c r="B12" s="2"/>
      <c r="D12" s="21" t="s">
        <v>35</v>
      </c>
      <c r="E12" s="32">
        <v>2.5046296296296296E-2</v>
      </c>
      <c r="F12" s="78">
        <v>25</v>
      </c>
      <c r="G12" s="3"/>
      <c r="H12" s="22" t="s">
        <v>36</v>
      </c>
      <c r="I12" s="34">
        <v>1.9900321239606954E-2</v>
      </c>
      <c r="K12" s="22" t="s">
        <v>30</v>
      </c>
      <c r="L12" s="35">
        <v>1.6319444444444449E-2</v>
      </c>
      <c r="M12" s="91"/>
      <c r="N12" s="82" t="s">
        <v>18</v>
      </c>
      <c r="O12" s="83">
        <v>1.7238136574074074E-2</v>
      </c>
      <c r="Q12" s="19" t="s">
        <v>33</v>
      </c>
      <c r="R12" s="35">
        <v>1.7662037037037039E-2</v>
      </c>
      <c r="T12" s="19" t="s">
        <v>37</v>
      </c>
      <c r="U12" s="35">
        <v>1.8067129629629631E-2</v>
      </c>
      <c r="W12" s="22" t="s">
        <v>44</v>
      </c>
      <c r="X12" s="36">
        <v>1.9143518518518525E-2</v>
      </c>
      <c r="Z12" s="27" t="s">
        <v>25</v>
      </c>
      <c r="AA12" s="37">
        <v>1.86053240740741E-2</v>
      </c>
      <c r="AC12" s="22" t="s">
        <v>49</v>
      </c>
      <c r="AD12" s="37">
        <v>2.4976851851851854E-2</v>
      </c>
      <c r="AF12" s="28" t="s">
        <v>44</v>
      </c>
      <c r="AG12" s="38">
        <v>2.013888888888889E-2</v>
      </c>
      <c r="AI12" s="28" t="s">
        <v>29</v>
      </c>
      <c r="AJ12" s="39">
        <v>1.8680555555555554E-2</v>
      </c>
      <c r="AM12" s="9"/>
      <c r="AN12" s="5"/>
      <c r="AO12" s="12"/>
    </row>
    <row r="13" spans="1:42" x14ac:dyDescent="0.15">
      <c r="A13" t="s">
        <v>38</v>
      </c>
      <c r="B13" s="2"/>
      <c r="D13" s="19" t="s">
        <v>32</v>
      </c>
      <c r="E13" s="32">
        <v>1.7939814814814811E-2</v>
      </c>
      <c r="F13" s="78">
        <v>35</v>
      </c>
      <c r="H13" s="19" t="s">
        <v>33</v>
      </c>
      <c r="I13" s="34">
        <v>1.7987055933484503E-2</v>
      </c>
      <c r="K13" s="19" t="s">
        <v>32</v>
      </c>
      <c r="L13" s="35">
        <v>1.7071759259259262E-2</v>
      </c>
      <c r="M13" s="91"/>
      <c r="N13" s="82" t="s">
        <v>68</v>
      </c>
      <c r="O13" s="83">
        <v>1.7353877314814813E-2</v>
      </c>
      <c r="Q13" s="19" t="s">
        <v>39</v>
      </c>
      <c r="R13" s="35">
        <v>2.0474537037037038E-2</v>
      </c>
      <c r="T13" s="19" t="s">
        <v>40</v>
      </c>
      <c r="U13" s="35">
        <v>1.817129629629629E-2</v>
      </c>
      <c r="V13" s="8"/>
      <c r="W13" s="22" t="s">
        <v>53</v>
      </c>
      <c r="X13" s="36">
        <v>1.9409722222222228E-2</v>
      </c>
      <c r="Y13" s="8"/>
      <c r="Z13" s="26" t="s">
        <v>29</v>
      </c>
      <c r="AA13" s="37">
        <v>1.86414930555556E-2</v>
      </c>
      <c r="AC13" s="22" t="s">
        <v>102</v>
      </c>
      <c r="AD13" s="37">
        <v>2.7893518518518519E-2</v>
      </c>
      <c r="AF13" s="28" t="s">
        <v>18</v>
      </c>
      <c r="AG13" s="38">
        <v>2.0937499999999998E-2</v>
      </c>
      <c r="AI13" s="24" t="s">
        <v>68</v>
      </c>
      <c r="AJ13" s="39">
        <v>1.8703703703703705E-2</v>
      </c>
      <c r="AL13" s="3"/>
      <c r="AM13" s="9"/>
      <c r="AN13" s="5"/>
      <c r="AO13" s="10"/>
    </row>
    <row r="14" spans="1:42" x14ac:dyDescent="0.15">
      <c r="A14" t="s">
        <v>41</v>
      </c>
      <c r="B14" s="2"/>
      <c r="D14" s="19" t="s">
        <v>33</v>
      </c>
      <c r="E14" s="32">
        <v>1.8148148148148149E-2</v>
      </c>
      <c r="F14" s="78">
        <v>34</v>
      </c>
      <c r="H14" s="19" t="s">
        <v>42</v>
      </c>
      <c r="I14" s="34">
        <v>1.9404289493575203E-2</v>
      </c>
      <c r="K14" s="19" t="s">
        <v>33</v>
      </c>
      <c r="L14" s="35">
        <v>1.7118055555555553E-2</v>
      </c>
      <c r="M14" s="91"/>
      <c r="N14" s="82" t="s">
        <v>32</v>
      </c>
      <c r="O14" s="83">
        <v>1.7201967592592592E-2</v>
      </c>
      <c r="Q14" s="19" t="s">
        <v>43</v>
      </c>
      <c r="R14" s="35">
        <v>1.9456018518518518E-2</v>
      </c>
      <c r="T14" s="19" t="s">
        <v>44</v>
      </c>
      <c r="U14" s="35">
        <v>1.9560185185185184E-2</v>
      </c>
      <c r="V14" s="3"/>
      <c r="W14" s="22" t="s">
        <v>55</v>
      </c>
      <c r="X14" s="36">
        <v>1.9652777777777783E-2</v>
      </c>
      <c r="Y14" s="3"/>
      <c r="Z14" s="27" t="s">
        <v>44</v>
      </c>
      <c r="AA14" s="37">
        <v>1.9314236111111101E-2</v>
      </c>
      <c r="AC14" s="6"/>
      <c r="AD14" s="7"/>
      <c r="AF14" s="28" t="s">
        <v>28</v>
      </c>
      <c r="AG14" s="38">
        <v>2.4988425925925928E-2</v>
      </c>
      <c r="AI14" s="28" t="s">
        <v>44</v>
      </c>
      <c r="AJ14" s="40">
        <v>1.8912037037037036E-2</v>
      </c>
      <c r="AM14" s="9"/>
      <c r="AN14" s="5"/>
      <c r="AO14" s="4"/>
    </row>
    <row r="15" spans="1:42" x14ac:dyDescent="0.15">
      <c r="A15" s="8" t="s">
        <v>45</v>
      </c>
      <c r="B15" s="2"/>
      <c r="D15" s="19" t="s">
        <v>46</v>
      </c>
      <c r="E15" s="32">
        <v>2.3738425925925923E-2</v>
      </c>
      <c r="F15" s="78">
        <v>25</v>
      </c>
      <c r="G15" s="3"/>
      <c r="H15" s="19" t="s">
        <v>47</v>
      </c>
      <c r="I15" s="34">
        <v>1.8471277399848825E-2</v>
      </c>
      <c r="K15" s="19" t="s">
        <v>37</v>
      </c>
      <c r="L15" s="35">
        <v>1.8888888888888889E-2</v>
      </c>
      <c r="M15" s="91"/>
      <c r="N15" s="87" t="s">
        <v>23</v>
      </c>
      <c r="O15" s="83">
        <v>1.6449652777777775E-2</v>
      </c>
      <c r="Q15" s="22" t="s">
        <v>48</v>
      </c>
      <c r="R15" s="35">
        <v>2.4212962962962964E-2</v>
      </c>
      <c r="T15" s="22" t="s">
        <v>49</v>
      </c>
      <c r="U15" s="35">
        <v>2.4097222222222225E-2</v>
      </c>
      <c r="W15" s="22" t="s">
        <v>100</v>
      </c>
      <c r="X15" s="36">
        <v>2.1631944444444447E-2</v>
      </c>
      <c r="Z15" s="27" t="s">
        <v>28</v>
      </c>
      <c r="AA15" s="37">
        <v>2.3278356481481501E-2</v>
      </c>
      <c r="AB15" s="8"/>
      <c r="AC15" s="6"/>
      <c r="AD15" s="7"/>
      <c r="AE15" s="8"/>
      <c r="AF15" s="28" t="s">
        <v>30</v>
      </c>
      <c r="AG15" s="38">
        <v>2.8333333333333332E-2</v>
      </c>
      <c r="AI15" s="28" t="s">
        <v>53</v>
      </c>
      <c r="AJ15" s="39">
        <v>1.9409722222222221E-2</v>
      </c>
      <c r="AM15" s="9"/>
      <c r="AN15" s="5"/>
      <c r="AO15" s="10"/>
    </row>
    <row r="16" spans="1:42" x14ac:dyDescent="0.15">
      <c r="A16" t="s">
        <v>26</v>
      </c>
      <c r="B16" s="2"/>
      <c r="D16" s="22" t="s">
        <v>37</v>
      </c>
      <c r="E16" s="32">
        <v>1.9780092592592592E-2</v>
      </c>
      <c r="F16" s="78">
        <v>25</v>
      </c>
      <c r="H16" s="22" t="s">
        <v>50</v>
      </c>
      <c r="I16" s="34">
        <v>2.0656179138321993E-2</v>
      </c>
      <c r="K16" s="22" t="s">
        <v>51</v>
      </c>
      <c r="L16" s="35">
        <v>1.7685185185185193E-2</v>
      </c>
      <c r="M16" s="91"/>
      <c r="N16" s="82" t="s">
        <v>49</v>
      </c>
      <c r="O16" s="83">
        <v>2.3256655092592591E-2</v>
      </c>
      <c r="P16" s="8"/>
      <c r="Q16" s="22" t="s">
        <v>52</v>
      </c>
      <c r="R16" s="35">
        <v>1.7106481481481479E-2</v>
      </c>
      <c r="T16" s="19" t="s">
        <v>53</v>
      </c>
      <c r="U16" s="35">
        <v>1.9305555555555555E-2</v>
      </c>
      <c r="W16" s="19" t="s">
        <v>49</v>
      </c>
      <c r="X16" s="36">
        <v>2.361111111111111E-2</v>
      </c>
      <c r="Z16" s="24" t="s">
        <v>72</v>
      </c>
      <c r="AA16" s="37">
        <v>2.37847222222222E-2</v>
      </c>
      <c r="AC16" s="6"/>
      <c r="AD16" s="7"/>
      <c r="AF16" s="22" t="s">
        <v>102</v>
      </c>
      <c r="AG16" s="38">
        <v>2.9224537037037038E-2</v>
      </c>
      <c r="AI16" s="29" t="s">
        <v>104</v>
      </c>
      <c r="AJ16" s="39">
        <v>0</v>
      </c>
      <c r="AM16" s="9"/>
      <c r="AN16" s="5"/>
      <c r="AO16" s="4"/>
    </row>
    <row r="17" spans="1:41" x14ac:dyDescent="0.15">
      <c r="A17" s="3" t="s">
        <v>28</v>
      </c>
      <c r="B17" s="2"/>
      <c r="D17" s="19" t="s">
        <v>42</v>
      </c>
      <c r="E17" s="32">
        <v>2.0277777777777783E-2</v>
      </c>
      <c r="F17" s="78">
        <v>25</v>
      </c>
      <c r="H17" s="19" t="s">
        <v>54</v>
      </c>
      <c r="I17" s="34">
        <v>1.6416288737717302E-2</v>
      </c>
      <c r="K17" s="22" t="s">
        <v>55</v>
      </c>
      <c r="L17" s="35">
        <v>1.8125000000000009E-2</v>
      </c>
      <c r="M17" s="91"/>
      <c r="N17" s="87" t="s">
        <v>22</v>
      </c>
      <c r="O17" s="83">
        <v>1.9017650462962967E-2</v>
      </c>
      <c r="Q17" s="19" t="s">
        <v>56</v>
      </c>
      <c r="R17" s="35">
        <v>1.5856481481481482E-2</v>
      </c>
      <c r="S17" s="8"/>
      <c r="T17" s="19" t="s">
        <v>57</v>
      </c>
      <c r="U17" s="35">
        <v>1.7118055555555553E-2</v>
      </c>
      <c r="W17" s="22" t="s">
        <v>28</v>
      </c>
      <c r="X17" s="36">
        <v>2.3842592592592589E-2</v>
      </c>
      <c r="Z17" s="3"/>
      <c r="AA17" s="5"/>
      <c r="AB17" s="13"/>
      <c r="AC17" s="6"/>
      <c r="AD17" s="7"/>
      <c r="AE17" s="13"/>
      <c r="AF17" s="6"/>
      <c r="AG17" s="7"/>
      <c r="AI17" s="29" t="s">
        <v>26</v>
      </c>
      <c r="AJ17" s="39">
        <v>1.9699074074074074E-2</v>
      </c>
      <c r="AL17" s="3"/>
      <c r="AM17" s="9"/>
      <c r="AN17" s="5"/>
      <c r="AO17" s="4"/>
    </row>
    <row r="18" spans="1:41" x14ac:dyDescent="0.15">
      <c r="A18" t="s">
        <v>58</v>
      </c>
      <c r="B18" s="2"/>
      <c r="D18" s="19" t="s">
        <v>55</v>
      </c>
      <c r="E18" s="32">
        <v>1.9409722222222221E-2</v>
      </c>
      <c r="F18" s="78">
        <v>27</v>
      </c>
      <c r="G18" s="8"/>
      <c r="H18" s="19" t="s">
        <v>52</v>
      </c>
      <c r="I18" s="34">
        <v>1.7172146636432354E-2</v>
      </c>
      <c r="K18" s="19" t="s">
        <v>54</v>
      </c>
      <c r="L18" s="35">
        <v>1.6192129629629633E-2</v>
      </c>
      <c r="M18" s="91"/>
      <c r="N18" s="87" t="s">
        <v>66</v>
      </c>
      <c r="O18" s="83">
        <v>1.8272569444444442E-2</v>
      </c>
      <c r="P18" s="3"/>
      <c r="Q18" s="19" t="s">
        <v>44</v>
      </c>
      <c r="R18" s="35">
        <v>1.9340277777777783E-2</v>
      </c>
      <c r="S18" s="3"/>
      <c r="T18" s="3"/>
      <c r="U18" s="4"/>
      <c r="V18" s="8"/>
      <c r="W18" s="3"/>
      <c r="X18" s="5"/>
      <c r="Y18" s="8"/>
      <c r="Z18" s="3"/>
      <c r="AA18" s="5"/>
      <c r="AC18" s="6"/>
      <c r="AD18" s="7"/>
      <c r="AF18" s="6"/>
      <c r="AG18" s="7"/>
      <c r="AI18" s="29" t="s">
        <v>105</v>
      </c>
      <c r="AJ18" s="40">
        <v>2.1365740740740741E-2</v>
      </c>
      <c r="AM18" s="9"/>
      <c r="AN18" s="5"/>
      <c r="AO18" s="10"/>
    </row>
    <row r="19" spans="1:41" x14ac:dyDescent="0.15">
      <c r="A19" t="s">
        <v>59</v>
      </c>
      <c r="B19" s="2"/>
      <c r="D19" s="19" t="s">
        <v>47</v>
      </c>
      <c r="E19" s="32">
        <v>1.8425925925925929E-2</v>
      </c>
      <c r="F19" s="78">
        <v>32</v>
      </c>
      <c r="H19" s="22" t="s">
        <v>40</v>
      </c>
      <c r="I19" s="34">
        <v>1.8282312925170064E-2</v>
      </c>
      <c r="J19" s="8"/>
      <c r="K19" s="19" t="s">
        <v>44</v>
      </c>
      <c r="L19" s="35">
        <v>1.8344907407407414E-2</v>
      </c>
      <c r="M19" s="91"/>
      <c r="N19" s="82" t="s">
        <v>53</v>
      </c>
      <c r="O19" s="83">
        <v>1.8619791666666666E-2</v>
      </c>
      <c r="Q19" s="22" t="s">
        <v>60</v>
      </c>
      <c r="R19" s="35">
        <v>1.8159722222222223E-2</v>
      </c>
      <c r="T19" s="3"/>
      <c r="U19" s="4"/>
      <c r="W19" s="3"/>
      <c r="X19" s="5"/>
      <c r="Z19" s="3"/>
      <c r="AA19" s="5"/>
      <c r="AC19" s="6"/>
      <c r="AD19" s="7"/>
      <c r="AF19" s="6"/>
      <c r="AG19" s="7"/>
      <c r="AI19" s="27" t="s">
        <v>28</v>
      </c>
      <c r="AJ19" s="39">
        <v>2.3113425925925926E-2</v>
      </c>
      <c r="AL19" s="13"/>
      <c r="AM19" s="9"/>
      <c r="AN19" s="5"/>
      <c r="AO19" s="12"/>
    </row>
    <row r="20" spans="1:41" x14ac:dyDescent="0.15">
      <c r="A20" t="s">
        <v>29</v>
      </c>
      <c r="B20" s="2"/>
      <c r="D20" s="19" t="s">
        <v>54</v>
      </c>
      <c r="E20" s="32">
        <v>1.6342592592592593E-2</v>
      </c>
      <c r="F20" s="78">
        <v>40</v>
      </c>
      <c r="H20" s="19" t="s">
        <v>61</v>
      </c>
      <c r="I20" s="34">
        <v>1.9132653061224483E-2</v>
      </c>
      <c r="J20" s="8"/>
      <c r="K20" s="19" t="s">
        <v>49</v>
      </c>
      <c r="L20" s="35">
        <v>2.2638888888888892E-2</v>
      </c>
      <c r="M20" s="91"/>
      <c r="N20" s="82" t="s">
        <v>25</v>
      </c>
      <c r="O20" s="83">
        <v>1.9039351851851852E-2</v>
      </c>
      <c r="Q20" s="19" t="s">
        <v>49</v>
      </c>
      <c r="R20" s="35">
        <v>2.3252314814814816E-2</v>
      </c>
      <c r="T20" s="13"/>
      <c r="U20" s="14"/>
      <c r="W20" s="3"/>
      <c r="X20" s="5"/>
      <c r="Z20" s="3"/>
      <c r="AA20" s="5"/>
      <c r="AC20" s="6"/>
      <c r="AD20" s="7"/>
      <c r="AF20" s="6"/>
      <c r="AG20" s="7"/>
      <c r="AH20" s="8"/>
      <c r="AI20" s="24" t="s">
        <v>72</v>
      </c>
      <c r="AJ20" s="39">
        <v>2.3680555555555555E-2</v>
      </c>
      <c r="AL20" s="3"/>
      <c r="AM20" s="9"/>
      <c r="AN20" s="5"/>
      <c r="AO20" s="10"/>
    </row>
    <row r="21" spans="1:41" x14ac:dyDescent="0.15">
      <c r="A21" t="s">
        <v>62</v>
      </c>
      <c r="B21" s="2"/>
      <c r="D21" s="19" t="s">
        <v>52</v>
      </c>
      <c r="E21" s="32">
        <v>1.8703703703703702E-2</v>
      </c>
      <c r="F21" s="78">
        <v>31</v>
      </c>
      <c r="H21" s="19" t="s">
        <v>56</v>
      </c>
      <c r="I21" s="34">
        <v>1.6723356009070295E-2</v>
      </c>
      <c r="J21" s="8"/>
      <c r="K21" s="19" t="s">
        <v>53</v>
      </c>
      <c r="L21" s="35">
        <v>1.8506944444444444E-2</v>
      </c>
      <c r="M21" s="91"/>
      <c r="N21" s="82" t="s">
        <v>29</v>
      </c>
      <c r="O21" s="83">
        <v>1.856915509259259E-2</v>
      </c>
      <c r="Q21" s="19" t="s">
        <v>63</v>
      </c>
      <c r="R21" s="35">
        <v>2.1250000000000002E-2</v>
      </c>
      <c r="T21" s="3"/>
      <c r="U21" s="4"/>
      <c r="W21" s="13"/>
      <c r="X21" s="5"/>
      <c r="Z21" s="13"/>
      <c r="AA21" s="5"/>
      <c r="AC21" s="6"/>
      <c r="AD21" s="7"/>
      <c r="AF21" s="6"/>
      <c r="AG21" s="7"/>
      <c r="AI21" s="22" t="s">
        <v>49</v>
      </c>
      <c r="AJ21" s="39">
        <v>2.4444444444444446E-2</v>
      </c>
      <c r="AL21" s="3"/>
      <c r="AM21" s="9"/>
      <c r="AN21" s="5"/>
      <c r="AO21" s="4"/>
    </row>
    <row r="22" spans="1:41" x14ac:dyDescent="0.15">
      <c r="A22" t="s">
        <v>64</v>
      </c>
      <c r="B22" s="2"/>
      <c r="D22" s="19" t="s">
        <v>61</v>
      </c>
      <c r="E22" s="32">
        <v>1.9652777777777776E-2</v>
      </c>
      <c r="F22" s="78">
        <v>25</v>
      </c>
      <c r="G22" s="8"/>
      <c r="H22" s="19" t="s">
        <v>44</v>
      </c>
      <c r="I22" s="34">
        <v>1.9546012849584279E-2</v>
      </c>
      <c r="J22" s="3"/>
      <c r="K22" s="22" t="s">
        <v>57</v>
      </c>
      <c r="L22" s="35">
        <v>1.6273148148148151E-2</v>
      </c>
      <c r="M22" s="91"/>
      <c r="N22" s="87" t="s">
        <v>48</v>
      </c>
      <c r="O22" s="83">
        <v>2.673611111111111E-2</v>
      </c>
      <c r="Q22" s="22" t="s">
        <v>57</v>
      </c>
      <c r="R22" s="35">
        <v>1.6712962962962961E-2</v>
      </c>
      <c r="U22" s="15"/>
      <c r="W22" s="3"/>
      <c r="X22" s="5"/>
      <c r="Z22" s="3"/>
      <c r="AA22" s="5"/>
      <c r="AB22" s="8"/>
      <c r="AC22" s="6"/>
      <c r="AD22" s="7"/>
      <c r="AE22" s="8"/>
      <c r="AF22" s="6"/>
      <c r="AG22" s="7"/>
      <c r="AI22" s="21" t="s">
        <v>35</v>
      </c>
      <c r="AJ22" s="39">
        <v>2.5740740740740745E-2</v>
      </c>
      <c r="AM22" s="9"/>
      <c r="AN22" s="5"/>
      <c r="AO22" s="10"/>
    </row>
    <row r="23" spans="1:41" x14ac:dyDescent="0.15">
      <c r="A23" t="s">
        <v>65</v>
      </c>
      <c r="B23" s="2"/>
      <c r="D23" s="19" t="s">
        <v>56</v>
      </c>
      <c r="E23" s="32">
        <v>1.6759259259259262E-2</v>
      </c>
      <c r="F23" s="78">
        <v>39</v>
      </c>
      <c r="G23" s="8"/>
      <c r="H23" s="19" t="s">
        <v>49</v>
      </c>
      <c r="I23" s="34">
        <v>2.4163832199546487E-2</v>
      </c>
      <c r="K23" s="19" t="s">
        <v>66</v>
      </c>
      <c r="L23" s="35">
        <v>1.8148148148148149E-2</v>
      </c>
      <c r="M23" s="91"/>
      <c r="N23" s="82" t="s">
        <v>70</v>
      </c>
      <c r="O23" s="83">
        <v>1.8663194444444444E-2</v>
      </c>
      <c r="Q23" s="19" t="s">
        <v>67</v>
      </c>
      <c r="R23" s="35">
        <v>3.1458333333333331E-2</v>
      </c>
      <c r="S23" s="13"/>
      <c r="U23" s="15"/>
      <c r="W23" s="8"/>
      <c r="X23" s="5"/>
      <c r="Z23" s="8"/>
      <c r="AA23" s="5"/>
      <c r="AC23" s="6"/>
      <c r="AD23" s="7"/>
      <c r="AF23" s="6"/>
      <c r="AG23" s="7"/>
      <c r="AI23" s="30" t="s">
        <v>106</v>
      </c>
      <c r="AJ23" s="39">
        <v>3.7766203703703705E-2</v>
      </c>
      <c r="AM23" s="9"/>
      <c r="AN23" s="5"/>
      <c r="AO23" s="4"/>
    </row>
    <row r="24" spans="1:41" x14ac:dyDescent="0.15">
      <c r="A24" t="s">
        <v>30</v>
      </c>
      <c r="B24" s="2"/>
      <c r="D24" s="19" t="s">
        <v>44</v>
      </c>
      <c r="E24" s="32">
        <v>1.9699074074074077E-2</v>
      </c>
      <c r="F24" s="78">
        <v>25</v>
      </c>
      <c r="G24" s="3"/>
      <c r="H24" s="22" t="s">
        <v>53</v>
      </c>
      <c r="I24" s="34">
        <v>1.8731103552532127E-2</v>
      </c>
      <c r="K24" s="19" t="s">
        <v>68</v>
      </c>
      <c r="L24" s="35">
        <v>1.7291666666666664E-2</v>
      </c>
      <c r="M24" s="91"/>
      <c r="N24" s="91"/>
      <c r="Q24" s="19" t="s">
        <v>69</v>
      </c>
      <c r="R24" s="35">
        <v>2.4398148148148148E-2</v>
      </c>
      <c r="S24" s="3"/>
      <c r="T24" s="3"/>
      <c r="U24" s="15"/>
      <c r="W24" s="13"/>
      <c r="X24" s="5"/>
      <c r="Z24" s="13"/>
      <c r="AA24" s="5"/>
      <c r="AC24" s="3"/>
      <c r="AD24" s="4"/>
      <c r="AF24" s="3"/>
      <c r="AG24" s="4"/>
      <c r="AJ24" s="9"/>
      <c r="AM24" s="9"/>
      <c r="AN24" s="5"/>
      <c r="AO24" s="10"/>
    </row>
    <row r="25" spans="1:41" x14ac:dyDescent="0.15">
      <c r="A25" t="s">
        <v>70</v>
      </c>
      <c r="B25" s="2"/>
      <c r="D25" s="19" t="s">
        <v>49</v>
      </c>
      <c r="E25" s="32">
        <v>2.4097222222222221E-2</v>
      </c>
      <c r="F25" s="78">
        <v>25</v>
      </c>
      <c r="H25" s="19" t="s">
        <v>71</v>
      </c>
      <c r="I25" s="34">
        <v>1.9085411942554798E-2</v>
      </c>
      <c r="K25" s="3"/>
      <c r="L25" s="4"/>
      <c r="M25" s="4"/>
      <c r="N25" s="4"/>
      <c r="O25" s="8"/>
      <c r="P25" s="8"/>
      <c r="Q25" s="19" t="s">
        <v>72</v>
      </c>
      <c r="R25" s="35">
        <v>2.3518518518518529E-2</v>
      </c>
      <c r="S25" s="8"/>
      <c r="U25" s="15"/>
      <c r="W25" s="8"/>
      <c r="X25" s="5"/>
      <c r="Z25" s="8"/>
      <c r="AA25" s="5"/>
      <c r="AC25" s="16"/>
      <c r="AD25" s="4"/>
      <c r="AF25" s="16"/>
      <c r="AG25" s="4"/>
      <c r="AH25" s="8"/>
      <c r="AJ25" s="9"/>
      <c r="AL25" s="3"/>
      <c r="AM25" s="9"/>
      <c r="AN25" s="5"/>
      <c r="AO25" s="12"/>
    </row>
    <row r="26" spans="1:41" x14ac:dyDescent="0.15">
      <c r="A26" t="s">
        <v>32</v>
      </c>
      <c r="B26" s="2"/>
      <c r="D26" s="19" t="s">
        <v>71</v>
      </c>
      <c r="E26" s="32">
        <v>1.8819444444444448E-2</v>
      </c>
      <c r="F26" s="78">
        <v>30</v>
      </c>
      <c r="H26" s="19" t="s">
        <v>73</v>
      </c>
      <c r="I26" s="34">
        <v>2.0892384731670443E-2</v>
      </c>
      <c r="L26" s="4"/>
      <c r="M26" s="4"/>
      <c r="N26" s="4"/>
      <c r="Q26" s="3"/>
      <c r="R26" s="4"/>
      <c r="U26" s="15"/>
      <c r="V26" s="8"/>
      <c r="W26" s="13"/>
      <c r="X26" s="5"/>
      <c r="Y26" s="8"/>
      <c r="Z26" s="13"/>
      <c r="AA26" s="5"/>
      <c r="AC26" s="10"/>
      <c r="AD26" s="4"/>
      <c r="AF26" s="10"/>
      <c r="AG26" s="4"/>
      <c r="AJ26" s="9"/>
      <c r="AM26" s="9"/>
      <c r="AN26" s="5"/>
      <c r="AO26" s="4"/>
    </row>
    <row r="27" spans="1:41" x14ac:dyDescent="0.15">
      <c r="A27" t="s">
        <v>74</v>
      </c>
      <c r="B27" s="2"/>
      <c r="D27" s="19" t="s">
        <v>75</v>
      </c>
      <c r="E27" s="32">
        <v>2.9131944444444446E-2</v>
      </c>
      <c r="F27" s="78">
        <v>25</v>
      </c>
      <c r="H27" s="22" t="s">
        <v>57</v>
      </c>
      <c r="I27" s="34">
        <v>1.687688964474679E-2</v>
      </c>
      <c r="L27" s="4"/>
      <c r="M27" s="4"/>
      <c r="N27" s="4"/>
      <c r="Q27" s="13"/>
      <c r="R27" s="4"/>
      <c r="U27" s="5"/>
      <c r="W27" s="8"/>
      <c r="X27" s="5"/>
      <c r="Z27" s="8"/>
      <c r="AA27" s="5"/>
      <c r="AC27" s="3"/>
      <c r="AD27" s="4"/>
      <c r="AF27" s="3"/>
      <c r="AG27" s="4"/>
      <c r="AJ27" s="5"/>
      <c r="AM27" s="5"/>
      <c r="AN27" s="5"/>
      <c r="AO27" s="10"/>
    </row>
    <row r="28" spans="1:41" x14ac:dyDescent="0.15">
      <c r="A28" t="s">
        <v>36</v>
      </c>
      <c r="B28" s="2"/>
      <c r="D28" s="19" t="s">
        <v>73</v>
      </c>
      <c r="E28" s="32">
        <v>2.1446759259259263E-2</v>
      </c>
      <c r="F28" s="78">
        <v>25</v>
      </c>
      <c r="H28" s="19" t="s">
        <v>76</v>
      </c>
      <c r="I28" s="34">
        <v>1.7396541950113375E-2</v>
      </c>
      <c r="J28" s="3"/>
      <c r="L28" s="4"/>
      <c r="M28" s="4"/>
      <c r="N28" s="4"/>
      <c r="Q28" s="3"/>
      <c r="R28" s="4"/>
      <c r="U28" s="9"/>
      <c r="W28" s="13"/>
      <c r="X28" s="5"/>
      <c r="Z28" s="13"/>
      <c r="AA28" s="5"/>
      <c r="AD28" s="4"/>
      <c r="AG28" s="4"/>
      <c r="AJ28" s="9"/>
      <c r="AO28" s="10"/>
    </row>
    <row r="29" spans="1:41" x14ac:dyDescent="0.15">
      <c r="A29" t="s">
        <v>33</v>
      </c>
      <c r="B29" s="2"/>
      <c r="D29" s="19" t="s">
        <v>76</v>
      </c>
      <c r="E29" s="32">
        <v>1.7835648148148149E-2</v>
      </c>
      <c r="F29" s="78">
        <v>36</v>
      </c>
      <c r="G29" s="3"/>
      <c r="H29" s="22" t="s">
        <v>67</v>
      </c>
      <c r="I29" s="34">
        <v>4.2469765684051392E-2</v>
      </c>
      <c r="J29" s="13"/>
      <c r="L29" s="4"/>
      <c r="M29" s="4"/>
      <c r="N29" s="4"/>
      <c r="Q29" s="3"/>
      <c r="R29" s="4"/>
      <c r="U29" s="5"/>
      <c r="W29" s="8"/>
      <c r="X29" s="5"/>
      <c r="Z29" s="8"/>
      <c r="AA29" s="5"/>
      <c r="AC29" s="16"/>
      <c r="AD29" s="4"/>
      <c r="AF29" s="16"/>
      <c r="AG29" s="4"/>
      <c r="AO29" s="4"/>
    </row>
    <row r="30" spans="1:41" x14ac:dyDescent="0.15">
      <c r="A30" t="s">
        <v>77</v>
      </c>
      <c r="B30" s="2"/>
      <c r="D30" s="19" t="s">
        <v>72</v>
      </c>
      <c r="E30" s="32">
        <v>2.4039351851851853E-2</v>
      </c>
      <c r="F30" s="78">
        <v>25</v>
      </c>
      <c r="G30" s="8"/>
      <c r="H30" s="22" t="s">
        <v>66</v>
      </c>
      <c r="I30" s="34">
        <v>1.8400415721844296E-2</v>
      </c>
      <c r="K30" s="8"/>
      <c r="L30" s="4"/>
      <c r="M30" s="4"/>
      <c r="N30" s="4"/>
      <c r="Q30" s="13"/>
      <c r="R30" s="4"/>
      <c r="U30" s="9"/>
      <c r="W30" s="13"/>
      <c r="X30" s="5"/>
      <c r="Z30" s="13"/>
      <c r="AA30" s="5"/>
      <c r="AB30" s="8"/>
      <c r="AC30" s="16"/>
      <c r="AD30" s="4"/>
      <c r="AE30" s="8"/>
      <c r="AF30" s="16"/>
      <c r="AG30" s="4"/>
      <c r="AO30" s="10"/>
    </row>
    <row r="31" spans="1:41" x14ac:dyDescent="0.15">
      <c r="A31" t="s">
        <v>78</v>
      </c>
      <c r="B31" s="2"/>
      <c r="D31" s="23"/>
      <c r="E31" s="4"/>
      <c r="F31" s="4"/>
      <c r="G31" s="13"/>
      <c r="H31" s="22" t="s">
        <v>68</v>
      </c>
      <c r="I31" s="34">
        <v>1.7987055933484503E-2</v>
      </c>
      <c r="K31" s="8"/>
      <c r="L31" s="4"/>
      <c r="M31" s="4"/>
      <c r="N31" s="4"/>
      <c r="Q31" s="3"/>
      <c r="R31" s="4"/>
      <c r="U31" s="9"/>
      <c r="W31" s="8"/>
      <c r="Z31" s="8"/>
      <c r="AB31" s="8"/>
      <c r="AD31" s="4"/>
      <c r="AE31" s="8"/>
      <c r="AG31" s="4"/>
    </row>
    <row r="32" spans="1:41" x14ac:dyDescent="0.15">
      <c r="A32" t="s">
        <v>79</v>
      </c>
      <c r="B32" s="2"/>
      <c r="D32" s="23"/>
      <c r="E32" s="4"/>
      <c r="F32" s="4"/>
      <c r="G32" s="3"/>
      <c r="H32" s="19" t="s">
        <v>72</v>
      </c>
      <c r="I32" s="34">
        <v>2.3797713529856386E-2</v>
      </c>
      <c r="J32" s="8"/>
      <c r="L32" s="4"/>
      <c r="M32" s="4"/>
      <c r="N32" s="4"/>
      <c r="Q32" s="3"/>
      <c r="R32" s="4"/>
      <c r="U32" s="5"/>
      <c r="W32" s="8"/>
      <c r="Z32" s="8"/>
      <c r="AB32" s="8"/>
      <c r="AC32" s="10"/>
      <c r="AD32" s="4"/>
      <c r="AE32" s="8"/>
      <c r="AF32" s="10"/>
      <c r="AG32" s="4"/>
    </row>
    <row r="33" spans="1:36" x14ac:dyDescent="0.15">
      <c r="A33" t="s">
        <v>37</v>
      </c>
      <c r="B33" s="2"/>
      <c r="D33" s="13"/>
      <c r="E33" s="4"/>
      <c r="F33" s="4"/>
      <c r="H33" s="3"/>
      <c r="I33" s="4"/>
      <c r="J33" s="3"/>
      <c r="L33" s="4"/>
      <c r="M33" s="4"/>
      <c r="N33" s="4"/>
      <c r="Q33" s="3"/>
      <c r="R33" s="4"/>
      <c r="T33" s="3"/>
      <c r="U33" s="9"/>
      <c r="W33" s="5"/>
      <c r="Z33" s="5"/>
      <c r="AB33" s="8"/>
      <c r="AC33" s="16"/>
      <c r="AD33" s="4"/>
      <c r="AE33" s="8"/>
      <c r="AF33" s="16"/>
      <c r="AG33" s="4"/>
    </row>
    <row r="34" spans="1:36" x14ac:dyDescent="0.15">
      <c r="A34" t="s">
        <v>51</v>
      </c>
      <c r="B34" s="2"/>
      <c r="D34" s="147" t="s">
        <v>157</v>
      </c>
      <c r="E34" s="148"/>
      <c r="F34" s="4"/>
      <c r="H34" s="147" t="s">
        <v>158</v>
      </c>
      <c r="I34" s="148"/>
      <c r="K34" s="149" t="s">
        <v>159</v>
      </c>
      <c r="L34" s="149"/>
      <c r="M34" s="48"/>
      <c r="N34" s="149" t="s">
        <v>193</v>
      </c>
      <c r="O34" s="149"/>
      <c r="Q34" s="150" t="s">
        <v>160</v>
      </c>
      <c r="R34" s="151"/>
      <c r="T34" s="149" t="s">
        <v>161</v>
      </c>
      <c r="U34" s="149"/>
      <c r="W34" s="152" t="s">
        <v>162</v>
      </c>
      <c r="X34" s="152"/>
      <c r="Z34" s="149" t="s">
        <v>164</v>
      </c>
      <c r="AA34" s="149"/>
      <c r="AB34" s="8"/>
      <c r="AC34" s="152" t="s">
        <v>163</v>
      </c>
      <c r="AD34" s="152"/>
      <c r="AE34" s="8"/>
      <c r="AF34" s="149" t="s">
        <v>165</v>
      </c>
      <c r="AG34" s="149"/>
      <c r="AI34" s="149" t="s">
        <v>166</v>
      </c>
      <c r="AJ34" s="149"/>
    </row>
    <row r="35" spans="1:36" x14ac:dyDescent="0.15">
      <c r="A35" t="s">
        <v>42</v>
      </c>
      <c r="B35" s="2"/>
      <c r="D35" s="13"/>
      <c r="E35" s="4"/>
      <c r="F35" s="4"/>
      <c r="G35" s="8"/>
      <c r="H35" s="13"/>
      <c r="I35" s="15"/>
      <c r="J35" s="8"/>
      <c r="L35" s="4"/>
      <c r="M35" s="4"/>
      <c r="N35" s="4"/>
      <c r="Q35" s="13"/>
      <c r="R35" s="4"/>
      <c r="U35" s="9"/>
      <c r="W35" s="17"/>
      <c r="X35" s="17"/>
      <c r="Z35" s="17"/>
      <c r="AA35" s="17"/>
      <c r="AB35" s="8"/>
      <c r="AE35" s="8"/>
    </row>
    <row r="36" spans="1:36" x14ac:dyDescent="0.15">
      <c r="A36" s="8" t="s">
        <v>80</v>
      </c>
      <c r="B36" s="2"/>
      <c r="D36" s="13"/>
      <c r="E36" s="4"/>
      <c r="F36" s="4"/>
      <c r="H36" s="8"/>
      <c r="I36" s="15"/>
      <c r="L36" s="4"/>
      <c r="M36" s="4"/>
      <c r="N36" s="4"/>
      <c r="Q36" s="13"/>
      <c r="R36" s="4"/>
      <c r="U36" s="5"/>
      <c r="X36" s="17"/>
      <c r="AA36" s="17"/>
      <c r="AB36" s="8"/>
      <c r="AE36" s="8"/>
    </row>
    <row r="37" spans="1:36" x14ac:dyDescent="0.15">
      <c r="A37" t="s">
        <v>81</v>
      </c>
      <c r="B37" s="2"/>
      <c r="D37" s="13"/>
      <c r="E37" s="4"/>
      <c r="F37" s="4"/>
      <c r="H37" s="13"/>
      <c r="I37" s="15"/>
      <c r="L37" s="4"/>
      <c r="M37" s="4"/>
      <c r="N37" s="4"/>
      <c r="Q37" s="13"/>
      <c r="R37" s="4"/>
      <c r="U37" s="9"/>
      <c r="X37" s="17"/>
      <c r="AA37" s="17"/>
    </row>
    <row r="38" spans="1:36" x14ac:dyDescent="0.15">
      <c r="A38" s="8" t="s">
        <v>55</v>
      </c>
      <c r="B38" s="2"/>
      <c r="D38" s="13"/>
      <c r="E38" s="4"/>
      <c r="F38" s="4"/>
      <c r="I38" s="9"/>
      <c r="L38" s="4"/>
      <c r="M38" s="4"/>
      <c r="N38" s="4"/>
      <c r="R38" s="4"/>
      <c r="U38" s="5"/>
    </row>
    <row r="39" spans="1:36" x14ac:dyDescent="0.15">
      <c r="A39" t="s">
        <v>82</v>
      </c>
      <c r="B39" s="2"/>
      <c r="D39" s="13"/>
      <c r="E39" s="4"/>
      <c r="F39" s="4"/>
      <c r="I39" s="5"/>
      <c r="L39" s="4"/>
      <c r="M39" s="4"/>
      <c r="N39" s="4"/>
      <c r="Q39" s="13"/>
      <c r="R39" s="4"/>
      <c r="U39" s="5"/>
    </row>
    <row r="40" spans="1:36" x14ac:dyDescent="0.15">
      <c r="A40" s="13" t="s">
        <v>83</v>
      </c>
      <c r="B40" s="2"/>
      <c r="E40" s="9"/>
      <c r="F40" s="9"/>
      <c r="I40" s="5"/>
      <c r="L40" s="4"/>
      <c r="M40" s="4"/>
      <c r="N40" s="4"/>
      <c r="U40" s="9"/>
    </row>
    <row r="41" spans="1:36" x14ac:dyDescent="0.15">
      <c r="A41" t="s">
        <v>84</v>
      </c>
      <c r="B41" s="2"/>
      <c r="E41" s="9"/>
      <c r="F41" s="9"/>
      <c r="I41" s="9"/>
      <c r="L41" s="4"/>
      <c r="M41" s="4"/>
      <c r="N41" s="4"/>
      <c r="U41" s="5"/>
    </row>
    <row r="42" spans="1:36" x14ac:dyDescent="0.15">
      <c r="A42" t="s">
        <v>47</v>
      </c>
      <c r="B42" s="2"/>
      <c r="K42" s="8"/>
      <c r="U42" s="5"/>
    </row>
    <row r="43" spans="1:36" x14ac:dyDescent="0.15">
      <c r="A43" s="8" t="s">
        <v>85</v>
      </c>
      <c r="B43" s="2"/>
    </row>
    <row r="44" spans="1:36" x14ac:dyDescent="0.15">
      <c r="A44" s="8" t="s">
        <v>86</v>
      </c>
      <c r="B44" s="2"/>
      <c r="T44" s="8"/>
    </row>
    <row r="45" spans="1:36" x14ac:dyDescent="0.15">
      <c r="A45" t="s">
        <v>54</v>
      </c>
      <c r="B45" s="2"/>
      <c r="T45" s="4"/>
    </row>
    <row r="46" spans="1:36" x14ac:dyDescent="0.15">
      <c r="A46" t="s">
        <v>48</v>
      </c>
      <c r="B46" s="2"/>
      <c r="T46" s="4"/>
    </row>
    <row r="47" spans="1:36" x14ac:dyDescent="0.15">
      <c r="A47" t="s">
        <v>52</v>
      </c>
      <c r="B47" s="2"/>
      <c r="T47" s="4"/>
    </row>
    <row r="48" spans="1:36" x14ac:dyDescent="0.15">
      <c r="A48" s="8" t="s">
        <v>61</v>
      </c>
      <c r="B48" s="2"/>
      <c r="T48" s="4"/>
    </row>
    <row r="49" spans="1:20" x14ac:dyDescent="0.15">
      <c r="A49" s="8" t="s">
        <v>56</v>
      </c>
      <c r="B49" s="2"/>
      <c r="T49" s="4"/>
    </row>
    <row r="50" spans="1:20" x14ac:dyDescent="0.15">
      <c r="A50" t="s">
        <v>87</v>
      </c>
      <c r="B50" s="2"/>
      <c r="T50" s="4"/>
    </row>
    <row r="51" spans="1:20" x14ac:dyDescent="0.15">
      <c r="A51" t="s">
        <v>60</v>
      </c>
      <c r="B51" s="2"/>
      <c r="T51" s="4"/>
    </row>
    <row r="52" spans="1:20" x14ac:dyDescent="0.15">
      <c r="A52" s="8" t="s">
        <v>88</v>
      </c>
      <c r="B52" s="2"/>
      <c r="T52" s="4"/>
    </row>
    <row r="53" spans="1:20" x14ac:dyDescent="0.15">
      <c r="A53" t="s">
        <v>89</v>
      </c>
      <c r="B53" s="2"/>
      <c r="T53" s="4"/>
    </row>
    <row r="54" spans="1:20" x14ac:dyDescent="0.15">
      <c r="A54" t="s">
        <v>49</v>
      </c>
      <c r="B54" s="2"/>
    </row>
    <row r="55" spans="1:20" x14ac:dyDescent="0.15">
      <c r="A55" t="s">
        <v>90</v>
      </c>
      <c r="B55" s="2"/>
    </row>
    <row r="56" spans="1:20" x14ac:dyDescent="0.15">
      <c r="A56" t="s">
        <v>91</v>
      </c>
      <c r="B56" s="2"/>
    </row>
    <row r="57" spans="1:20" x14ac:dyDescent="0.15">
      <c r="A57" t="s">
        <v>92</v>
      </c>
      <c r="B57" s="2"/>
    </row>
    <row r="58" spans="1:20" x14ac:dyDescent="0.15">
      <c r="A58" t="s">
        <v>63</v>
      </c>
      <c r="B58" s="2"/>
    </row>
    <row r="59" spans="1:20" x14ac:dyDescent="0.15">
      <c r="A59" t="s">
        <v>53</v>
      </c>
      <c r="B59" s="2"/>
    </row>
    <row r="60" spans="1:20" x14ac:dyDescent="0.15">
      <c r="A60" t="s">
        <v>71</v>
      </c>
      <c r="B60" s="2"/>
    </row>
    <row r="61" spans="1:20" x14ac:dyDescent="0.15">
      <c r="A61" t="s">
        <v>75</v>
      </c>
      <c r="B61" s="2"/>
    </row>
    <row r="62" spans="1:20" x14ac:dyDescent="0.15">
      <c r="A62" t="s">
        <v>57</v>
      </c>
      <c r="B62" s="2"/>
    </row>
    <row r="63" spans="1:20" x14ac:dyDescent="0.15">
      <c r="A63" t="s">
        <v>93</v>
      </c>
      <c r="B63" s="2"/>
    </row>
    <row r="64" spans="1:20" x14ac:dyDescent="0.15">
      <c r="A64" t="s">
        <v>94</v>
      </c>
      <c r="B64" s="2"/>
    </row>
    <row r="65" spans="1:2" x14ac:dyDescent="0.15">
      <c r="A65" t="s">
        <v>95</v>
      </c>
      <c r="B65" s="2"/>
    </row>
    <row r="66" spans="1:2" x14ac:dyDescent="0.15">
      <c r="A66" t="s">
        <v>96</v>
      </c>
      <c r="B66" s="2"/>
    </row>
    <row r="67" spans="1:2" x14ac:dyDescent="0.15">
      <c r="A67" t="s">
        <v>97</v>
      </c>
      <c r="B67" s="2"/>
    </row>
    <row r="68" spans="1:2" x14ac:dyDescent="0.15">
      <c r="A68" t="s">
        <v>66</v>
      </c>
      <c r="B68" s="2"/>
    </row>
    <row r="69" spans="1:2" x14ac:dyDescent="0.15">
      <c r="A69" t="s">
        <v>68</v>
      </c>
      <c r="B69" s="2"/>
    </row>
    <row r="70" spans="1:2" x14ac:dyDescent="0.15">
      <c r="A70" s="8" t="s">
        <v>98</v>
      </c>
      <c r="B70" s="2"/>
    </row>
  </sheetData>
  <mergeCells count="11">
    <mergeCell ref="AC34:AD34"/>
    <mergeCell ref="Z34:AA34"/>
    <mergeCell ref="AF34:AG34"/>
    <mergeCell ref="AI34:AJ34"/>
    <mergeCell ref="N34:O34"/>
    <mergeCell ref="W34:X34"/>
    <mergeCell ref="D34:E34"/>
    <mergeCell ref="H34:I34"/>
    <mergeCell ref="K34:L34"/>
    <mergeCell ref="Q34:R34"/>
    <mergeCell ref="T34:U34"/>
  </mergeCells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Y32" sqref="Y32"/>
    </sheetView>
  </sheetViews>
  <sheetFormatPr baseColWidth="10" defaultColWidth="8.83203125" defaultRowHeight="13" x14ac:dyDescent="0.15"/>
  <cols>
    <col min="1" max="1" width="20" bestFit="1" customWidth="1"/>
    <col min="11" max="11" width="4.1640625" bestFit="1" customWidth="1"/>
  </cols>
  <sheetData>
    <row r="1" spans="1:24" x14ac:dyDescent="0.15">
      <c r="A1" s="92" t="s">
        <v>143</v>
      </c>
      <c r="B1" s="92" t="s">
        <v>177</v>
      </c>
      <c r="C1" s="92" t="s">
        <v>178</v>
      </c>
      <c r="D1" s="92" t="s">
        <v>179</v>
      </c>
      <c r="E1" s="92" t="s">
        <v>180</v>
      </c>
      <c r="F1" s="92" t="s">
        <v>181</v>
      </c>
      <c r="G1" s="92" t="s">
        <v>182</v>
      </c>
      <c r="H1" s="92" t="s">
        <v>183</v>
      </c>
      <c r="I1" s="92" t="s">
        <v>184</v>
      </c>
      <c r="J1" s="92" t="s">
        <v>185</v>
      </c>
      <c r="K1" s="92" t="s">
        <v>187</v>
      </c>
      <c r="L1" s="92" t="s">
        <v>186</v>
      </c>
      <c r="M1" s="92" t="s">
        <v>189</v>
      </c>
      <c r="P1" t="s">
        <v>188</v>
      </c>
      <c r="V1" t="s">
        <v>190</v>
      </c>
      <c r="W1" t="s">
        <v>191</v>
      </c>
      <c r="X1" t="s">
        <v>209</v>
      </c>
    </row>
    <row r="2" spans="1:24" x14ac:dyDescent="0.15">
      <c r="A2" t="s">
        <v>12</v>
      </c>
      <c r="B2" s="32">
        <f>VLOOKUP(A2,'TT handicaps'!$D$2:$E$30,2,FALSE)</f>
        <v>1.9467592592592592E-2</v>
      </c>
      <c r="C2" s="32">
        <f>VLOOKUP(A2,'TT handicaps'!$H$2:$I$32,2,FALSE)</f>
        <v>1.8601190476190479E-2</v>
      </c>
      <c r="D2" s="32">
        <f>VLOOKUP(A2,'TT handicaps'!$K$2:$L$24,2,FALSE)</f>
        <v>1.7256944444444443E-2</v>
      </c>
      <c r="E2" s="32">
        <f>VLOOKUP(A2,'TT handicaps'!$Q$2:$R$25,2,FALSE)</f>
        <v>1.8032407407407414E-2</v>
      </c>
      <c r="F2" s="32"/>
      <c r="G2" s="32">
        <f>VLOOKUP(A2,'TT handicaps'!$W$2:$X$17,2,FALSE)</f>
        <v>1.7812499999999998E-2</v>
      </c>
      <c r="H2" s="32">
        <f>VLOOKUP(A2,'TT handicaps'!$AC$2:$AD$13,2,FALSE)</f>
        <v>1.8055555555555557E-2</v>
      </c>
      <c r="I2" s="32">
        <f>VLOOKUP(A2,'TT handicaps'!$AF$2:$AG$16,2,FALSE)</f>
        <v>1.9293981481481485E-2</v>
      </c>
      <c r="K2">
        <f>COUNTIF(B2:J2,"&gt;0")</f>
        <v>7</v>
      </c>
      <c r="L2" s="32">
        <f>IF(K2&gt;0,IF(K2&gt;2,AVERAGE(SMALL(B2:J2,{1,2})),AVERAGE(B2:J2)),"")</f>
        <v>1.7534722222222222E-2</v>
      </c>
      <c r="M2" s="32">
        <f t="shared" ref="M2:M33" si="0">IF(B2&gt;0,L2-$P$2,"")</f>
        <v>3.6458333333333343E-3</v>
      </c>
      <c r="P2" s="32">
        <v>1.3888888888888888E-2</v>
      </c>
      <c r="V2" s="32">
        <v>5.1455026455026476E-3</v>
      </c>
      <c r="W2" s="32">
        <v>3.6458333333333343E-3</v>
      </c>
      <c r="X2" s="32">
        <v>3.6458333333333343E-3</v>
      </c>
    </row>
    <row r="3" spans="1:24" x14ac:dyDescent="0.15">
      <c r="A3" t="s">
        <v>17</v>
      </c>
      <c r="B3" s="32"/>
      <c r="C3" s="32"/>
      <c r="D3" s="32"/>
      <c r="E3" s="32"/>
      <c r="F3" s="32"/>
      <c r="G3" s="32">
        <f>VLOOKUP(A3,'TT handicaps'!$W$2:$X$17,2,FALSE)</f>
        <v>1.7476851851851848E-2</v>
      </c>
      <c r="H3" s="32"/>
      <c r="I3" s="32"/>
      <c r="K3">
        <f t="shared" ref="K3:K57" si="1">COUNTIF(B3:J3,"&gt;0")</f>
        <v>1</v>
      </c>
      <c r="L3" s="32">
        <f>IF(K3&gt;0,IF(K3&gt;2,AVERAGE(SMALL(B3:J3,{1,2})),AVERAGE(B3:J3)),"")</f>
        <v>1.7476851851851848E-2</v>
      </c>
      <c r="M3" s="32">
        <f>IF(G3&gt;0,L3-$P$2,"")</f>
        <v>3.5879629629629595E-3</v>
      </c>
      <c r="V3" s="32"/>
      <c r="W3" t="s">
        <v>195</v>
      </c>
      <c r="X3" s="32">
        <v>3.5879629629629595E-3</v>
      </c>
    </row>
    <row r="4" spans="1:24" x14ac:dyDescent="0.15">
      <c r="A4" t="s">
        <v>105</v>
      </c>
      <c r="B4" s="32"/>
      <c r="C4" s="32"/>
      <c r="D4" s="32"/>
      <c r="E4" s="32"/>
      <c r="F4" s="32"/>
      <c r="G4" s="32"/>
      <c r="H4" s="32"/>
      <c r="I4" s="32"/>
      <c r="K4">
        <f t="shared" si="1"/>
        <v>0</v>
      </c>
      <c r="L4" s="32" t="str">
        <f>IF(K4&gt;0,IF(K4&gt;2,AVERAGE(SMALL(B4:J4,{1,2})),AVERAGE(B4:J4)),"")</f>
        <v/>
      </c>
      <c r="M4" s="32" t="str">
        <f t="shared" si="0"/>
        <v/>
      </c>
      <c r="V4" s="32"/>
      <c r="W4" t="s">
        <v>195</v>
      </c>
      <c r="X4" s="32" t="s">
        <v>195</v>
      </c>
    </row>
    <row r="5" spans="1:24" x14ac:dyDescent="0.15">
      <c r="A5" t="s">
        <v>13</v>
      </c>
      <c r="B5" s="32"/>
      <c r="C5" s="32"/>
      <c r="D5" s="32">
        <f>VLOOKUP(A5,'TT handicaps'!$K$2:$L$24,2,FALSE)</f>
        <v>1.5983796296296295E-2</v>
      </c>
      <c r="E5" s="32">
        <f>VLOOKUP(A5,'TT handicaps'!$Q$2:$R$25,2,FALSE)</f>
        <v>1.6331018518518522E-2</v>
      </c>
      <c r="F5" s="32">
        <f>VLOOKUP(A5,'TT handicaps'!$T$2:$U$17,2,FALSE)</f>
        <v>1.652777777777778E-2</v>
      </c>
      <c r="G5" s="32"/>
      <c r="H5" s="32"/>
      <c r="I5" s="32"/>
      <c r="K5">
        <f t="shared" si="1"/>
        <v>3</v>
      </c>
      <c r="L5" s="32">
        <f>IF(K5&gt;0,IF(K5&gt;2,AVERAGE(SMALL(B5:J5,{1,2})),AVERAGE(B5:J5)),"")</f>
        <v>1.6157407407407409E-2</v>
      </c>
      <c r="M5" s="32">
        <f>IF(D5&gt;0,L5-$P$2,"")</f>
        <v>2.2685185185185204E-3</v>
      </c>
      <c r="V5" s="32"/>
      <c r="W5" t="s">
        <v>195</v>
      </c>
      <c r="X5" s="32">
        <v>2.2685185185185204E-3</v>
      </c>
    </row>
    <row r="6" spans="1:24" x14ac:dyDescent="0.15">
      <c r="A6" t="s">
        <v>104</v>
      </c>
      <c r="B6" s="32"/>
      <c r="C6" s="32"/>
      <c r="D6" s="32"/>
      <c r="E6" s="32"/>
      <c r="F6" s="32"/>
      <c r="G6" s="32"/>
      <c r="H6" s="32"/>
      <c r="I6" s="32"/>
      <c r="K6">
        <f t="shared" si="1"/>
        <v>0</v>
      </c>
      <c r="L6" s="32" t="str">
        <f>IF(K6&gt;0,IF(K6&gt;2,AVERAGE(SMALL(B6:J6,{1,2})),AVERAGE(B6:J6)),"")</f>
        <v/>
      </c>
      <c r="M6" s="32" t="str">
        <f t="shared" si="0"/>
        <v/>
      </c>
      <c r="V6" s="32"/>
      <c r="W6" t="s">
        <v>195</v>
      </c>
      <c r="X6" s="32" t="s">
        <v>195</v>
      </c>
    </row>
    <row r="7" spans="1:24" x14ac:dyDescent="0.15">
      <c r="A7" t="s">
        <v>16</v>
      </c>
      <c r="B7" s="32"/>
      <c r="C7" s="32">
        <f>VLOOKUP(A7,'TT handicaps'!$H$2:$I$32,2,FALSE)</f>
        <v>1.9652305366591082E-2</v>
      </c>
      <c r="D7" s="32"/>
      <c r="E7" s="32"/>
      <c r="F7" s="32"/>
      <c r="G7" s="32"/>
      <c r="H7" s="32"/>
      <c r="I7" s="32"/>
      <c r="K7">
        <f t="shared" si="1"/>
        <v>1</v>
      </c>
      <c r="L7" s="32">
        <f>IF(K7&gt;0,IF(K7&gt;2,AVERAGE(SMALL(B7:J7,{1,2})),AVERAGE(B7:J7)),"")</f>
        <v>1.9652305366591082E-2</v>
      </c>
      <c r="M7" s="32" t="str">
        <f t="shared" si="0"/>
        <v/>
      </c>
      <c r="V7" s="32"/>
      <c r="W7" t="s">
        <v>195</v>
      </c>
      <c r="X7" s="32" t="s">
        <v>195</v>
      </c>
    </row>
    <row r="8" spans="1:24" x14ac:dyDescent="0.15">
      <c r="A8" t="s">
        <v>15</v>
      </c>
      <c r="B8" s="32">
        <f>VLOOKUP(A8,'TT handicaps'!$D$2:$E$30,2,FALSE)</f>
        <v>1.7094907407407413E-2</v>
      </c>
      <c r="C8" s="32">
        <f>VLOOKUP(A8,'TT handicaps'!$H$2:$I$32,2,FALSE)</f>
        <v>1.6758786848072561E-2</v>
      </c>
      <c r="D8" s="32">
        <f>VLOOKUP(A8,'TT handicaps'!$K$2:$L$24,2,FALSE)</f>
        <v>1.6099537037037037E-2</v>
      </c>
      <c r="E8" s="32"/>
      <c r="F8" s="32">
        <f>VLOOKUP(A8,'TT handicaps'!$T$2:$U$17,2,FALSE)</f>
        <v>1.7291666666666667E-2</v>
      </c>
      <c r="G8" s="32"/>
      <c r="H8" s="32"/>
      <c r="I8" s="32"/>
      <c r="K8">
        <f t="shared" si="1"/>
        <v>4</v>
      </c>
      <c r="L8" s="32">
        <f>IF(K8&gt;0,IF(K8&gt;2,AVERAGE(SMALL(B8:J8,{1,2})),AVERAGE(B8:J8)),"")</f>
        <v>1.6429161942554799E-2</v>
      </c>
      <c r="M8" s="32">
        <f t="shared" si="0"/>
        <v>2.5402730536659111E-3</v>
      </c>
      <c r="V8" s="32">
        <v>3.0379582388510989E-3</v>
      </c>
      <c r="W8" s="32">
        <v>2.5402730536659111E-3</v>
      </c>
      <c r="X8" s="32">
        <v>2.5402730536659111E-3</v>
      </c>
    </row>
    <row r="9" spans="1:24" x14ac:dyDescent="0.15">
      <c r="A9" t="s">
        <v>18</v>
      </c>
      <c r="B9" s="32">
        <f>VLOOKUP(A9,'TT handicaps'!$D$2:$E$30,2,FALSE)</f>
        <v>1.8171296296296297E-2</v>
      </c>
      <c r="C9" s="32">
        <f>VLOOKUP(A9,'TT handicaps'!$H$2:$I$32,2,FALSE)</f>
        <v>1.7880763416477707E-2</v>
      </c>
      <c r="D9" s="32">
        <f>VLOOKUP(A9,'TT handicaps'!$K$2:$L$24,2,FALSE)</f>
        <v>1.7175925925925928E-2</v>
      </c>
      <c r="E9" s="32">
        <f>VLOOKUP(A9,'TT handicaps'!$Q$2:$R$25,2,FALSE)</f>
        <v>1.8321759259259267E-2</v>
      </c>
      <c r="F9" s="32">
        <f>VLOOKUP(A9,'TT handicaps'!$T$2:$U$17,2,FALSE)</f>
        <v>1.8263888888888885E-2</v>
      </c>
      <c r="G9" s="32">
        <f>VLOOKUP(A9,'TT handicaps'!$W$2:$X$17,2,FALSE)</f>
        <v>1.7638888888888891E-2</v>
      </c>
      <c r="H9" s="32">
        <f>VLOOKUP(A9,'TT handicaps'!$AC$2:$AD$13,2,FALSE)</f>
        <v>1.8807870370370378E-2</v>
      </c>
      <c r="I9" s="32">
        <f>VLOOKUP(A9,'TT handicaps'!$AF$2:$AG$16,2,FALSE)</f>
        <v>2.0937499999999998E-2</v>
      </c>
      <c r="K9">
        <f t="shared" si="1"/>
        <v>8</v>
      </c>
      <c r="L9" s="32">
        <f>IF(K9&gt;0,IF(K9&gt;2,AVERAGE(SMALL(B9:J9,{1,2})),AVERAGE(B9:J9)),"")</f>
        <v>1.740740740740741E-2</v>
      </c>
      <c r="M9" s="32">
        <f t="shared" si="0"/>
        <v>3.5185185185185215E-3</v>
      </c>
      <c r="V9" s="32">
        <v>4.1371409674981138E-3</v>
      </c>
      <c r="W9" s="32">
        <v>3.5185185185185215E-3</v>
      </c>
      <c r="X9" s="32">
        <v>3.5185185185185215E-3</v>
      </c>
    </row>
    <row r="10" spans="1:24" x14ac:dyDescent="0.15">
      <c r="A10" t="s">
        <v>20</v>
      </c>
      <c r="B10" s="32">
        <f>VLOOKUP(A10,'TT handicaps'!$D$2:$E$30,2,FALSE)</f>
        <v>1.9571759259259261E-2</v>
      </c>
      <c r="C10" s="32"/>
      <c r="D10" s="32">
        <f>VLOOKUP(A10,'TT handicaps'!$K$2:$L$24,2,FALSE)</f>
        <v>1.8414351851851859E-2</v>
      </c>
      <c r="E10" s="32">
        <f>VLOOKUP(A10,'TT handicaps'!$Q$2:$R$25,2,FALSE)</f>
        <v>1.8391203703703708E-2</v>
      </c>
      <c r="F10" s="32">
        <f>VLOOKUP(A10,'TT handicaps'!$T$2:$U$17,2,FALSE)</f>
        <v>1.877314814814815E-2</v>
      </c>
      <c r="G10" s="32"/>
      <c r="H10" s="32">
        <f>VLOOKUP(A10,'TT handicaps'!$AC$2:$AD$13,2,FALSE)</f>
        <v>1.8368055555555565E-2</v>
      </c>
      <c r="I10" s="32"/>
      <c r="K10">
        <f t="shared" si="1"/>
        <v>5</v>
      </c>
      <c r="L10" s="32">
        <f>IF(K10&gt;0,IF(K10&gt;2,AVERAGE(SMALL(B10:J10,{1,2})),AVERAGE(B10:J10)),"")</f>
        <v>1.8379629629629635E-2</v>
      </c>
      <c r="M10" s="32">
        <f t="shared" si="0"/>
        <v>4.4907407407407465E-3</v>
      </c>
      <c r="V10" s="32"/>
      <c r="W10" s="32">
        <v>4.5138888888888937E-3</v>
      </c>
      <c r="X10" s="32">
        <v>4.4907407407407465E-3</v>
      </c>
    </row>
    <row r="11" spans="1:24" x14ac:dyDescent="0.15">
      <c r="A11" t="s">
        <v>22</v>
      </c>
      <c r="B11" s="32">
        <f>VLOOKUP(A11,'TT handicaps'!$D$2:$E$30,2,FALSE)</f>
        <v>1.9386574074074073E-2</v>
      </c>
      <c r="C11" s="32"/>
      <c r="D11" s="32">
        <f>VLOOKUP(A11,'TT handicaps'!$K$2:$L$24,2,FALSE)</f>
        <v>1.877314814814815E-2</v>
      </c>
      <c r="E11" s="32"/>
      <c r="F11" s="32">
        <f>VLOOKUP(A11,'TT handicaps'!$T$2:$U$17,2,FALSE)</f>
        <v>2.0405092592592593E-2</v>
      </c>
      <c r="G11" s="32"/>
      <c r="H11" s="32"/>
      <c r="I11" s="32">
        <f>VLOOKUP(A11,'TT handicaps'!$AF$2:$AG$16,2,FALSE)</f>
        <v>1.9675925925925927E-2</v>
      </c>
      <c r="K11">
        <f t="shared" si="1"/>
        <v>4</v>
      </c>
      <c r="L11" s="32">
        <f>IF(K11&gt;0,IF(K11&gt;2,AVERAGE(SMALL(B11:J11,{1,2})),AVERAGE(B11:J11)),"")</f>
        <v>1.907986111111111E-2</v>
      </c>
      <c r="M11" s="32">
        <f t="shared" si="0"/>
        <v>5.1909722222222218E-3</v>
      </c>
      <c r="V11" s="32"/>
      <c r="W11" s="32">
        <v>5.1909722222222218E-3</v>
      </c>
      <c r="X11" s="32">
        <v>5.1909722222222218E-3</v>
      </c>
    </row>
    <row r="12" spans="1:24" x14ac:dyDescent="0.15">
      <c r="A12" t="s">
        <v>23</v>
      </c>
      <c r="B12" s="32"/>
      <c r="C12" s="32">
        <f>VLOOKUP(A12,'TT handicaps'!$H$2:$I$32,2,FALSE)</f>
        <v>1.6853269085411942E-2</v>
      </c>
      <c r="D12" s="32">
        <f>VLOOKUP(A12,'TT handicaps'!$K$2:$L$24,2,FALSE)</f>
        <v>1.6388888888888887E-2</v>
      </c>
      <c r="E12" s="32">
        <f>VLOOKUP(A12,'TT handicaps'!$Q$2:$R$25,2,FALSE)</f>
        <v>1.7476851851851848E-2</v>
      </c>
      <c r="F12" s="32"/>
      <c r="G12" s="32"/>
      <c r="H12" s="32"/>
      <c r="I12" s="32"/>
      <c r="K12">
        <f t="shared" si="1"/>
        <v>3</v>
      </c>
      <c r="L12" s="32">
        <f>IF(K12&gt;0,IF(K12&gt;2,AVERAGE(SMALL(B12:J12,{1,2})),AVERAGE(B12:J12)),"")</f>
        <v>1.6621078987150414E-2</v>
      </c>
      <c r="M12" s="32">
        <f>IF(C12&gt;0,L12-$P$2,"")</f>
        <v>2.7321900982615263E-3</v>
      </c>
      <c r="V12" s="32"/>
      <c r="W12" s="32" t="s">
        <v>195</v>
      </c>
      <c r="X12" s="32">
        <v>2.7321900982615263E-3</v>
      </c>
    </row>
    <row r="13" spans="1:24" x14ac:dyDescent="0.15">
      <c r="A13" t="s">
        <v>25</v>
      </c>
      <c r="B13" s="32">
        <f>VLOOKUP(A13,'TT handicaps'!$D$2:$E$30,2,FALSE)</f>
        <v>1.9432870370370375E-2</v>
      </c>
      <c r="C13" s="32">
        <f>VLOOKUP(A13,'TT handicaps'!$H$2:$I$32,2,FALSE)</f>
        <v>1.903817082388511E-2</v>
      </c>
      <c r="D13" s="32">
        <f>VLOOKUP(A13,'TT handicaps'!$K$2:$L$24,2,FALSE)</f>
        <v>1.8888888888888893E-2</v>
      </c>
      <c r="E13" s="32"/>
      <c r="F13" s="32">
        <f>VLOOKUP(A13,'TT handicaps'!$T$2:$U$17,2,FALSE)</f>
        <v>1.8831018518518518E-2</v>
      </c>
      <c r="G13" s="32">
        <f>VLOOKUP(A13,'TT handicaps'!$W$2:$X$17,2,FALSE)</f>
        <v>1.8900462962962963E-2</v>
      </c>
      <c r="H13" s="32"/>
      <c r="I13" s="32"/>
      <c r="K13">
        <f t="shared" si="1"/>
        <v>5</v>
      </c>
      <c r="L13" s="32">
        <f>IF(K13&gt;0,IF(K13&gt;2,AVERAGE(SMALL(B13:J13,{1,2})),AVERAGE(B13:J13)),"")</f>
        <v>1.8859953703703705E-2</v>
      </c>
      <c r="M13" s="32">
        <f t="shared" si="0"/>
        <v>4.971064814814817E-3</v>
      </c>
      <c r="V13" s="32">
        <v>5.346631708238854E-3</v>
      </c>
      <c r="W13" s="32">
        <v>4.971064814814817E-3</v>
      </c>
      <c r="X13" s="32">
        <v>4.971064814814817E-3</v>
      </c>
    </row>
    <row r="14" spans="1:24" x14ac:dyDescent="0.15">
      <c r="A14" t="s">
        <v>27</v>
      </c>
      <c r="B14" s="32"/>
      <c r="C14" s="32">
        <f>VLOOKUP(A14,'TT handicaps'!$H$2:$I$32,2,FALSE)</f>
        <v>1.9829459561602418E-2</v>
      </c>
      <c r="D14" s="32"/>
      <c r="E14" s="32"/>
      <c r="F14" s="32"/>
      <c r="G14" s="32"/>
      <c r="H14" s="32"/>
      <c r="I14" s="32"/>
      <c r="K14">
        <f t="shared" si="1"/>
        <v>1</v>
      </c>
      <c r="L14" s="32">
        <f>IF(K14&gt;0,IF(K14&gt;2,AVERAGE(SMALL(B14:J14,{1,2})),AVERAGE(B14:J14)),"")</f>
        <v>1.9829459561602418E-2</v>
      </c>
      <c r="M14" s="32">
        <f>IF(C14&gt;0,L14-$P$2,"")</f>
        <v>5.9405706727135299E-3</v>
      </c>
      <c r="V14" s="32"/>
      <c r="W14" s="32" t="s">
        <v>195</v>
      </c>
      <c r="X14" s="32">
        <v>5.9405706727135299E-3</v>
      </c>
    </row>
    <row r="15" spans="1:24" x14ac:dyDescent="0.15">
      <c r="A15" t="s">
        <v>168</v>
      </c>
      <c r="B15" s="32"/>
      <c r="C15" s="32"/>
      <c r="D15" s="32"/>
      <c r="E15" s="32"/>
      <c r="F15" s="32"/>
      <c r="G15" s="32"/>
      <c r="H15" s="32"/>
      <c r="I15" s="32"/>
      <c r="K15">
        <f t="shared" si="1"/>
        <v>0</v>
      </c>
      <c r="L15" s="32" t="str">
        <f>IF(K15&gt;0,IF(K15&gt;2,AVERAGE(SMALL(B15:J15,{1,2})),AVERAGE(B15:J15)),"")</f>
        <v/>
      </c>
      <c r="M15" s="32" t="str">
        <f t="shared" si="0"/>
        <v/>
      </c>
      <c r="V15" s="32"/>
      <c r="W15" s="32" t="s">
        <v>195</v>
      </c>
      <c r="X15" s="32" t="s">
        <v>195</v>
      </c>
    </row>
    <row r="16" spans="1:24" x14ac:dyDescent="0.15">
      <c r="A16" t="s">
        <v>26</v>
      </c>
      <c r="B16" s="32">
        <f>VLOOKUP(A16,'TT handicaps'!$D$2:$E$30,2,FALSE)</f>
        <v>2.0011574074074077E-2</v>
      </c>
      <c r="C16" s="32"/>
      <c r="D16" s="32"/>
      <c r="E16" s="32">
        <f>VLOOKUP(A16,'TT handicaps'!$Q$2:$R$25,2,FALSE)</f>
        <v>1.9768518518518529E-2</v>
      </c>
      <c r="F16" s="32"/>
      <c r="G16" s="32"/>
      <c r="H16" s="32"/>
      <c r="I16" s="32"/>
      <c r="K16">
        <f t="shared" si="1"/>
        <v>2</v>
      </c>
      <c r="L16" s="32">
        <f>IF(K16&gt;0,IF(K16&gt;2,AVERAGE(SMALL(B16:J16,{1,2})),AVERAGE(B16:J16)),"")</f>
        <v>1.9890046296296301E-2</v>
      </c>
      <c r="M16" s="32">
        <f t="shared" si="0"/>
        <v>6.0011574074074134E-3</v>
      </c>
      <c r="V16" s="32"/>
      <c r="W16" s="32">
        <v>6.0011574074074134E-3</v>
      </c>
      <c r="X16" s="32">
        <v>6.0011574074074134E-3</v>
      </c>
    </row>
    <row r="17" spans="1:24" x14ac:dyDescent="0.15">
      <c r="A17" t="s">
        <v>28</v>
      </c>
      <c r="B17" s="32">
        <f>VLOOKUP(A17,'TT handicaps'!$D$2:$E$30,2,FALSE)</f>
        <v>2.6076388888888885E-2</v>
      </c>
      <c r="C17" s="32">
        <f>VLOOKUP(A17,'TT handicaps'!$H$2:$I$32,2,FALSE)</f>
        <v>2.4659863945578224E-2</v>
      </c>
      <c r="D17" s="32">
        <f>VLOOKUP(A17,'TT handicaps'!$K$2:$L$24,2,FALSE)</f>
        <v>2.3460648148148147E-2</v>
      </c>
      <c r="E17" s="32">
        <f>VLOOKUP(A17,'TT handicaps'!$Q$2:$R$25,2,FALSE)</f>
        <v>2.2951388888888886E-2</v>
      </c>
      <c r="F17" s="32"/>
      <c r="G17" s="32">
        <f>VLOOKUP(A17,'TT handicaps'!$W$2:$X$17,2,FALSE)</f>
        <v>2.3842592592592589E-2</v>
      </c>
      <c r="H17" s="32">
        <f>VLOOKUP(A17,'TT handicaps'!$AC$2:$AD$13,2,FALSE)</f>
        <v>2.4525462962962964E-2</v>
      </c>
      <c r="I17" s="32">
        <f>VLOOKUP(A17,'TT handicaps'!$AF$2:$AG$16,2,FALSE)</f>
        <v>2.4988425925925928E-2</v>
      </c>
      <c r="K17">
        <f t="shared" si="1"/>
        <v>7</v>
      </c>
      <c r="L17" s="32">
        <f>IF(K17&gt;0,IF(K17&gt;2,AVERAGE(SMALL(B17:J17,{1,2})),AVERAGE(B17:J17)),"")</f>
        <v>2.3206018518518515E-2</v>
      </c>
      <c r="M17" s="32">
        <f t="shared" si="0"/>
        <v>9.3171296296296266E-3</v>
      </c>
      <c r="V17" s="32">
        <v>1.1479237528344666E-2</v>
      </c>
      <c r="W17" s="32">
        <v>9.3171296296296266E-3</v>
      </c>
      <c r="X17" s="32">
        <v>9.3171296296296266E-3</v>
      </c>
    </row>
    <row r="18" spans="1:24" x14ac:dyDescent="0.15">
      <c r="A18" t="s">
        <v>29</v>
      </c>
      <c r="B18" s="32">
        <f>VLOOKUP(A18,'TT handicaps'!$D$2:$E$30,2,FALSE)</f>
        <v>1.9039351851851849E-2</v>
      </c>
      <c r="C18" s="32">
        <f>VLOOKUP(A18,'TT handicaps'!$H$2:$I$32,2,FALSE)</f>
        <v>1.8424036281179133E-2</v>
      </c>
      <c r="D18" s="32">
        <f>VLOOKUP(A18,'TT handicaps'!$K$2:$L$24,2,FALSE)</f>
        <v>1.8287037037037039E-2</v>
      </c>
      <c r="E18" s="32">
        <f>VLOOKUP(A18,'TT handicaps'!$Q$2:$R$25,2,FALSE)</f>
        <v>1.8541666666666672E-2</v>
      </c>
      <c r="F18" s="32">
        <f>VLOOKUP(A18,'TT handicaps'!$T$2:$U$17,2,FALSE)</f>
        <v>1.9062500000000003E-2</v>
      </c>
      <c r="G18" s="32">
        <f>VLOOKUP(A18,'TT handicaps'!$W$2:$X$17,2,FALSE)</f>
        <v>1.8703703703703702E-2</v>
      </c>
      <c r="H18" s="32">
        <f>VLOOKUP(A18,'TT handicaps'!$AC$2:$AD$13,2,FALSE)</f>
        <v>1.8877314814814812E-2</v>
      </c>
      <c r="I18" s="32">
        <f>VLOOKUP(A18,'TT handicaps'!$AF$2:$AG$16,2,FALSE)</f>
        <v>1.9305555555555555E-2</v>
      </c>
      <c r="K18">
        <f t="shared" si="1"/>
        <v>8</v>
      </c>
      <c r="L18" s="32">
        <f>IF(K18&gt;0,IF(K18&gt;2,AVERAGE(SMALL(B18:J18,{1,2})),AVERAGE(B18:J18)),"")</f>
        <v>1.8355536659108086E-2</v>
      </c>
      <c r="M18" s="32">
        <f t="shared" si="0"/>
        <v>4.4666477702191981E-3</v>
      </c>
      <c r="V18" s="32">
        <v>4.842805177626603E-3</v>
      </c>
      <c r="W18" s="32">
        <v>4.4666477702191981E-3</v>
      </c>
      <c r="X18" s="32">
        <v>4.4666477702191981E-3</v>
      </c>
    </row>
    <row r="19" spans="1:24" x14ac:dyDescent="0.15">
      <c r="A19" t="s">
        <v>30</v>
      </c>
      <c r="B19" s="32">
        <f>VLOOKUP(A19,'TT handicaps'!$D$2:$E$30,2,FALSE)</f>
        <v>1.6898148148148148E-2</v>
      </c>
      <c r="C19" s="32"/>
      <c r="D19" s="32">
        <f>VLOOKUP(A19,'TT handicaps'!$K$2:$L$24,2,FALSE)</f>
        <v>1.6319444444444449E-2</v>
      </c>
      <c r="E19" s="32">
        <f>VLOOKUP(A19,'TT handicaps'!$Q$2:$R$25,2,FALSE)</f>
        <v>1.6574074074074074E-2</v>
      </c>
      <c r="F19" s="32">
        <f>VLOOKUP(A19,'TT handicaps'!$T$2:$U$17,2,FALSE)</f>
        <v>1.6620370370370369E-2</v>
      </c>
      <c r="G19" s="32"/>
      <c r="H19" s="32"/>
      <c r="I19" s="32">
        <f>VLOOKUP(A19,'TT handicaps'!$AF$2:$AG$16,2,FALSE)</f>
        <v>2.8333333333333332E-2</v>
      </c>
      <c r="K19">
        <f t="shared" si="1"/>
        <v>5</v>
      </c>
      <c r="L19" s="32">
        <f>IF(K19&gt;0,IF(K19&gt;2,AVERAGE(SMALL(B19:J19,{1,2})),AVERAGE(B19:J19)),"")</f>
        <v>1.6446759259259262E-2</v>
      </c>
      <c r="M19" s="32">
        <f t="shared" si="0"/>
        <v>2.5578703703703735E-3</v>
      </c>
      <c r="V19" s="32"/>
      <c r="W19" s="32">
        <v>2.5578703703703735E-3</v>
      </c>
      <c r="X19" s="32">
        <v>2.5578703703703735E-3</v>
      </c>
    </row>
    <row r="20" spans="1:24" x14ac:dyDescent="0.15">
      <c r="A20" t="s">
        <v>35</v>
      </c>
      <c r="B20" s="32">
        <f>VLOOKUP(A20,'TT handicaps'!$D$2:$E$30,2,FALSE)</f>
        <v>2.5046296296296296E-2</v>
      </c>
      <c r="C20" s="32"/>
      <c r="D20" s="32"/>
      <c r="E20" s="32"/>
      <c r="F20" s="32"/>
      <c r="G20" s="32"/>
      <c r="H20" s="32"/>
      <c r="I20" s="32"/>
      <c r="K20">
        <f t="shared" si="1"/>
        <v>1</v>
      </c>
      <c r="L20" s="32">
        <f>IF(K20&gt;0,IF(K20&gt;2,AVERAGE(SMALL(B20:J20,{1,2})),AVERAGE(B20:J20)),"")</f>
        <v>2.5046296296296296E-2</v>
      </c>
      <c r="M20" s="32">
        <f t="shared" si="0"/>
        <v>1.1157407407407408E-2</v>
      </c>
      <c r="V20" s="32"/>
      <c r="W20" s="32">
        <v>1.1157407407407408E-2</v>
      </c>
      <c r="X20" s="32">
        <v>1.1157407407407408E-2</v>
      </c>
    </row>
    <row r="21" spans="1:24" x14ac:dyDescent="0.15">
      <c r="A21" t="s">
        <v>70</v>
      </c>
      <c r="B21" s="32"/>
      <c r="C21" s="32"/>
      <c r="D21" s="32"/>
      <c r="E21" s="32"/>
      <c r="F21" s="32"/>
      <c r="G21" s="32"/>
      <c r="H21" s="32"/>
      <c r="I21" s="32"/>
      <c r="K21">
        <f t="shared" si="1"/>
        <v>0</v>
      </c>
      <c r="L21" s="32" t="str">
        <f>IF(K21&gt;0,IF(K21&gt;2,AVERAGE(SMALL(B21:J21,{1,2})),AVERAGE(B21:J21)),"")</f>
        <v/>
      </c>
      <c r="M21" s="32" t="str">
        <f t="shared" si="0"/>
        <v/>
      </c>
      <c r="V21" s="32"/>
      <c r="W21" s="32" t="s">
        <v>195</v>
      </c>
      <c r="X21" s="32" t="s">
        <v>195</v>
      </c>
    </row>
    <row r="22" spans="1:24" x14ac:dyDescent="0.15">
      <c r="A22" t="s">
        <v>32</v>
      </c>
      <c r="B22" s="32">
        <f>VLOOKUP(A22,'TT handicaps'!$D$2:$E$30,2,FALSE)</f>
        <v>1.7939814814814811E-2</v>
      </c>
      <c r="C22" s="32">
        <f>VLOOKUP(A22,'TT handicaps'!$H$2:$I$32,2,FALSE)</f>
        <v>1.7845332577475431E-2</v>
      </c>
      <c r="D22" s="32">
        <f>VLOOKUP(A22,'TT handicaps'!$K$2:$L$24,2,FALSE)</f>
        <v>1.7071759259259262E-2</v>
      </c>
      <c r="E22" s="32">
        <f>VLOOKUP(A22,'TT handicaps'!$Q$2:$R$25,2,FALSE)</f>
        <v>1.7662037037037035E-2</v>
      </c>
      <c r="F22" s="32">
        <f>VLOOKUP(A22,'TT handicaps'!$T$2:$U$17,2,FALSE)</f>
        <v>1.7974537037037035E-2</v>
      </c>
      <c r="G22" s="32">
        <f>VLOOKUP(A22,'TT handicaps'!$W$2:$X$17,2,FALSE)</f>
        <v>1.728009259259259E-2</v>
      </c>
      <c r="H22" s="32"/>
      <c r="I22" s="32">
        <f>VLOOKUP(A22,'TT handicaps'!$AF$2:$AG$16,2,FALSE)</f>
        <v>1.8483796296296297E-2</v>
      </c>
      <c r="K22">
        <f t="shared" si="1"/>
        <v>7</v>
      </c>
      <c r="L22" s="32">
        <f>IF(K22&gt;0,IF(K22&gt;2,AVERAGE(SMALL(B22:J22,{1,2})),AVERAGE(B22:J22)),"")</f>
        <v>1.7175925925925928E-2</v>
      </c>
      <c r="M22" s="32">
        <f t="shared" si="0"/>
        <v>3.2870370370370397E-3</v>
      </c>
      <c r="V22" s="32">
        <v>4.0036848072562345E-3</v>
      </c>
      <c r="W22" s="32">
        <v>3.2870370370370397E-3</v>
      </c>
      <c r="X22" s="32">
        <v>3.2870370370370397E-3</v>
      </c>
    </row>
    <row r="23" spans="1:24" x14ac:dyDescent="0.15">
      <c r="A23" t="s">
        <v>74</v>
      </c>
      <c r="B23" s="32"/>
      <c r="C23" s="32"/>
      <c r="D23" s="32"/>
      <c r="E23" s="32"/>
      <c r="F23" s="32"/>
      <c r="G23" s="32"/>
      <c r="H23" s="32"/>
      <c r="I23" s="32"/>
      <c r="K23">
        <f t="shared" si="1"/>
        <v>0</v>
      </c>
      <c r="L23" s="32" t="str">
        <f>IF(K23&gt;0,IF(K23&gt;2,AVERAGE(SMALL(B23:J23,{1,2})),AVERAGE(B23:J23)),"")</f>
        <v/>
      </c>
      <c r="M23" s="32" t="str">
        <f t="shared" si="0"/>
        <v/>
      </c>
      <c r="V23" s="32"/>
      <c r="W23" s="32" t="s">
        <v>195</v>
      </c>
      <c r="X23" s="32" t="s">
        <v>195</v>
      </c>
    </row>
    <row r="24" spans="1:24" x14ac:dyDescent="0.15">
      <c r="A24" t="s">
        <v>36</v>
      </c>
      <c r="B24" s="32"/>
      <c r="C24" s="32">
        <f>VLOOKUP(A24,'TT handicaps'!$H$2:$I$32,2,FALSE)</f>
        <v>1.9900321239606954E-2</v>
      </c>
      <c r="D24" s="32"/>
      <c r="E24" s="32"/>
      <c r="F24" s="32"/>
      <c r="G24" s="32"/>
      <c r="H24" s="32"/>
      <c r="I24" s="32"/>
      <c r="K24">
        <f t="shared" si="1"/>
        <v>1</v>
      </c>
      <c r="L24" s="32">
        <f>IF(K24&gt;0,IF(K24&gt;2,AVERAGE(SMALL(B24:J24,{1,2})),AVERAGE(B24:J24)),"")</f>
        <v>1.9900321239606954E-2</v>
      </c>
      <c r="M24" s="32">
        <f>IF(C24&gt;0,L24-$P$2,"")</f>
        <v>6.0114323507180663E-3</v>
      </c>
      <c r="V24" s="32"/>
      <c r="W24" s="32" t="s">
        <v>195</v>
      </c>
      <c r="X24" s="32">
        <v>6.0114323507180663E-3</v>
      </c>
    </row>
    <row r="25" spans="1:24" x14ac:dyDescent="0.15">
      <c r="A25" t="s">
        <v>33</v>
      </c>
      <c r="B25" s="32">
        <f>VLOOKUP(A25,'TT handicaps'!$D$2:$E$30,2,FALSE)</f>
        <v>1.8148148148148149E-2</v>
      </c>
      <c r="C25" s="32">
        <f>VLOOKUP(A25,'TT handicaps'!$H$2:$I$32,2,FALSE)</f>
        <v>1.7987055933484503E-2</v>
      </c>
      <c r="D25" s="32">
        <f>VLOOKUP(A25,'TT handicaps'!$K$2:$L$24,2,FALSE)</f>
        <v>1.7118055555555553E-2</v>
      </c>
      <c r="E25" s="32">
        <f>VLOOKUP(A25,'TT handicaps'!$Q$2:$R$25,2,FALSE)</f>
        <v>1.7662037037037039E-2</v>
      </c>
      <c r="F25" s="32">
        <f>VLOOKUP(A25,'TT handicaps'!$T$2:$U$17,2,FALSE)</f>
        <v>1.7974537037037035E-2</v>
      </c>
      <c r="G25" s="32">
        <f>VLOOKUP(A25,'TT handicaps'!$W$2:$X$17,2,FALSE)</f>
        <v>1.7349537037037038E-2</v>
      </c>
      <c r="H25" s="32">
        <f>VLOOKUP(A25,'TT handicaps'!$AC$2:$AD$13,2,FALSE)</f>
        <v>1.7384259259259262E-2</v>
      </c>
      <c r="I25" s="32">
        <f>VLOOKUP(A25,'TT handicaps'!$AF$2:$AG$16,2,FALSE)</f>
        <v>1.8159722222222219E-2</v>
      </c>
      <c r="K25">
        <f t="shared" si="1"/>
        <v>8</v>
      </c>
      <c r="L25" s="32">
        <f>IF(K25&gt;0,IF(K25&gt;2,AVERAGE(SMALL(B25:J25,{1,2})),AVERAGE(B25:J25)),"")</f>
        <v>1.7233796296296296E-2</v>
      </c>
      <c r="M25" s="32">
        <f t="shared" si="0"/>
        <v>3.3449074074074076E-3</v>
      </c>
      <c r="V25" s="32">
        <v>4.1787131519274365E-3</v>
      </c>
      <c r="W25" s="32">
        <v>3.3449074074074076E-3</v>
      </c>
      <c r="X25" s="32">
        <v>3.3449074074074076E-3</v>
      </c>
    </row>
    <row r="26" spans="1:24" x14ac:dyDescent="0.15">
      <c r="A26" t="s">
        <v>46</v>
      </c>
      <c r="B26" s="32">
        <f>VLOOKUP(A26,'TT handicaps'!$D$2:$E$30,2,FALSE)</f>
        <v>2.3738425925925923E-2</v>
      </c>
      <c r="C26" s="32"/>
      <c r="D26" s="32"/>
      <c r="E26" s="32"/>
      <c r="F26" s="32"/>
      <c r="G26" s="32"/>
      <c r="H26" s="32"/>
      <c r="I26" s="32"/>
      <c r="K26">
        <f t="shared" si="1"/>
        <v>1</v>
      </c>
      <c r="L26" s="32">
        <f>IF(K26&gt;0,IF(K26&gt;2,AVERAGE(SMALL(B26:J26,{1,2})),AVERAGE(B26:J26)),"")</f>
        <v>2.3738425925925923E-2</v>
      </c>
      <c r="M26" s="32">
        <f t="shared" si="0"/>
        <v>9.8495370370370351E-3</v>
      </c>
      <c r="V26" s="32"/>
      <c r="W26" s="32">
        <v>9.8495370370370351E-3</v>
      </c>
      <c r="X26" s="32">
        <v>9.8495370370370351E-3</v>
      </c>
    </row>
    <row r="27" spans="1:24" x14ac:dyDescent="0.15">
      <c r="A27" t="s">
        <v>37</v>
      </c>
      <c r="B27" s="32">
        <f>VLOOKUP(A27,'TT handicaps'!$D$2:$E$30,2,FALSE)</f>
        <v>1.9780092592592592E-2</v>
      </c>
      <c r="C27" s="32"/>
      <c r="D27" s="32">
        <f>VLOOKUP(A27,'TT handicaps'!$K$2:$L$24,2,FALSE)</f>
        <v>1.8888888888888889E-2</v>
      </c>
      <c r="E27" s="32"/>
      <c r="F27" s="32">
        <f>VLOOKUP(A27,'TT handicaps'!$T$2:$U$17,2,FALSE)</f>
        <v>1.8067129629629631E-2</v>
      </c>
      <c r="G27" s="32">
        <f>VLOOKUP(A27,'TT handicaps'!$W$2:$X$17,2,FALSE)</f>
        <v>1.8240740740740745E-2</v>
      </c>
      <c r="H27" s="32">
        <f>VLOOKUP(A27,'TT handicaps'!$AC$2:$AD$13,2,FALSE)</f>
        <v>1.8530092592592591E-2</v>
      </c>
      <c r="I27" s="32">
        <f>VLOOKUP(A27,'TT handicaps'!$AF$2:$AG$16,2,FALSE)</f>
        <v>1.8819444444444448E-2</v>
      </c>
      <c r="K27">
        <f t="shared" si="1"/>
        <v>6</v>
      </c>
      <c r="L27" s="32">
        <f>IF(K27&gt;0,IF(K27&gt;2,AVERAGE(SMALL(B27:J27,{1,2})),AVERAGE(B27:J27)),"")</f>
        <v>1.815393518518519E-2</v>
      </c>
      <c r="M27" s="32">
        <f t="shared" si="0"/>
        <v>4.2650462962963015E-3</v>
      </c>
      <c r="V27" s="32"/>
      <c r="W27" s="32">
        <v>4.2650462962963015E-3</v>
      </c>
      <c r="X27" s="32">
        <v>4.2650462962963015E-3</v>
      </c>
    </row>
    <row r="28" spans="1:24" x14ac:dyDescent="0.15">
      <c r="A28" t="s">
        <v>51</v>
      </c>
      <c r="B28" s="32"/>
      <c r="C28" s="32"/>
      <c r="D28" s="32">
        <f>VLOOKUP(A28,'TT handicaps'!$K$2:$L$24,2,FALSE)</f>
        <v>1.7685185185185193E-2</v>
      </c>
      <c r="E28" s="32"/>
      <c r="F28" s="32"/>
      <c r="G28" s="32"/>
      <c r="H28" s="32"/>
      <c r="I28" s="32">
        <f>VLOOKUP(A28,'TT handicaps'!$AF$2:$AG$16,2,FALSE)</f>
        <v>1.9525462962962963E-2</v>
      </c>
      <c r="K28">
        <f t="shared" si="1"/>
        <v>2</v>
      </c>
      <c r="L28" s="32">
        <f>IF(K28&gt;0,IF(K28&gt;2,AVERAGE(SMALL(B28:J28,{1,2})),AVERAGE(B28:J28)),"")</f>
        <v>1.860532407407408E-2</v>
      </c>
      <c r="M28" s="32">
        <f>IF(D28&gt;0,L28-$P$2,"")</f>
        <v>4.7164351851851916E-3</v>
      </c>
      <c r="V28" s="32"/>
      <c r="W28" s="32" t="s">
        <v>195</v>
      </c>
      <c r="X28" s="32">
        <v>4.7164351851851916E-3</v>
      </c>
    </row>
    <row r="29" spans="1:24" x14ac:dyDescent="0.15">
      <c r="A29" t="s">
        <v>39</v>
      </c>
      <c r="B29" s="32"/>
      <c r="C29" s="32"/>
      <c r="D29" s="32"/>
      <c r="E29" s="32">
        <f>VLOOKUP(A29,'TT handicaps'!$Q$2:$R$25,2,FALSE)</f>
        <v>2.0474537037037038E-2</v>
      </c>
      <c r="F29" s="32"/>
      <c r="G29" s="32"/>
      <c r="H29" s="32"/>
      <c r="I29" s="32"/>
      <c r="K29">
        <f t="shared" si="1"/>
        <v>1</v>
      </c>
      <c r="L29" s="32">
        <f>IF(K29&gt;0,IF(K29&gt;2,AVERAGE(SMALL(B29:J29,{1,2})),AVERAGE(B29:J29)),"")</f>
        <v>2.0474537037037038E-2</v>
      </c>
      <c r="M29" s="32">
        <f>IF(E29&gt;0,L29-$P$2,"")</f>
        <v>6.5856481481481495E-3</v>
      </c>
      <c r="V29" s="32"/>
      <c r="W29" s="32" t="s">
        <v>195</v>
      </c>
      <c r="X29" s="32">
        <v>6.5856481481481495E-3</v>
      </c>
    </row>
    <row r="30" spans="1:24" x14ac:dyDescent="0.15">
      <c r="A30" t="s">
        <v>55</v>
      </c>
      <c r="B30" s="32">
        <f>VLOOKUP(A30,'TT handicaps'!$D$2:$E$30,2,FALSE)</f>
        <v>1.9409722222222221E-2</v>
      </c>
      <c r="C30" s="32"/>
      <c r="D30" s="32">
        <f>VLOOKUP(A30,'TT handicaps'!$K$2:$L$24,2,FALSE)</f>
        <v>1.8125000000000009E-2</v>
      </c>
      <c r="E30" s="32"/>
      <c r="F30" s="32"/>
      <c r="G30" s="32">
        <f>VLOOKUP(A30,'TT handicaps'!$W$2:$X$17,2,FALSE)</f>
        <v>1.9652777777777783E-2</v>
      </c>
      <c r="H30" s="32">
        <f>VLOOKUP(A30,'TT handicaps'!$AC$2:$AD$13,2,FALSE)</f>
        <v>1.8865740740740745E-2</v>
      </c>
      <c r="I30" s="32"/>
      <c r="K30">
        <f t="shared" si="1"/>
        <v>4</v>
      </c>
      <c r="L30" s="32">
        <f>IF(K30&gt;0,IF(K30&gt;2,AVERAGE(SMALL(B30:J30,{1,2})),AVERAGE(B30:J30)),"")</f>
        <v>1.8495370370370377E-2</v>
      </c>
      <c r="M30" s="32">
        <f t="shared" si="0"/>
        <v>4.6064814814814892E-3</v>
      </c>
      <c r="V30" s="32"/>
      <c r="W30" s="32">
        <v>4.8784722222222285E-3</v>
      </c>
      <c r="X30" s="32">
        <v>4.6064814814814892E-3</v>
      </c>
    </row>
    <row r="31" spans="1:24" x14ac:dyDescent="0.15">
      <c r="A31" t="s">
        <v>82</v>
      </c>
      <c r="B31" s="32"/>
      <c r="C31" s="32"/>
      <c r="D31" s="32"/>
      <c r="E31" s="32"/>
      <c r="F31" s="32"/>
      <c r="G31" s="32"/>
      <c r="H31" s="32"/>
      <c r="I31" s="32"/>
      <c r="K31">
        <f t="shared" si="1"/>
        <v>0</v>
      </c>
      <c r="L31" s="32" t="str">
        <f>IF(K31&gt;0,IF(K31&gt;2,AVERAGE(SMALL(B31:J31,{1,2})),AVERAGE(B31:J31)),"")</f>
        <v/>
      </c>
      <c r="M31" s="32" t="str">
        <f t="shared" si="0"/>
        <v/>
      </c>
      <c r="V31" s="32"/>
      <c r="W31" s="32" t="s">
        <v>195</v>
      </c>
      <c r="X31" s="32" t="s">
        <v>195</v>
      </c>
    </row>
    <row r="32" spans="1:24" x14ac:dyDescent="0.15">
      <c r="A32" t="s">
        <v>83</v>
      </c>
      <c r="B32" s="32"/>
      <c r="C32" s="32"/>
      <c r="D32" s="32"/>
      <c r="E32" s="32"/>
      <c r="F32" s="32"/>
      <c r="G32" s="32"/>
      <c r="H32" s="32"/>
      <c r="I32" s="32"/>
      <c r="K32">
        <f t="shared" si="1"/>
        <v>0</v>
      </c>
      <c r="L32" s="32" t="str">
        <f>IF(K32&gt;0,IF(K32&gt;2,AVERAGE(SMALL(B32:J32,{1,2})),AVERAGE(B32:J32)),"")</f>
        <v/>
      </c>
      <c r="M32" s="32" t="str">
        <f t="shared" si="0"/>
        <v/>
      </c>
      <c r="V32" s="32"/>
      <c r="W32" s="32" t="s">
        <v>195</v>
      </c>
      <c r="X32" s="32" t="s">
        <v>195</v>
      </c>
    </row>
    <row r="33" spans="1:24" x14ac:dyDescent="0.15">
      <c r="A33" t="s">
        <v>47</v>
      </c>
      <c r="B33" s="32">
        <f>VLOOKUP(A33,'TT handicaps'!$D$2:$E$30,2,FALSE)</f>
        <v>1.8425925925925929E-2</v>
      </c>
      <c r="C33" s="32">
        <f>VLOOKUP(A33,'TT handicaps'!$H$2:$I$32,2,FALSE)</f>
        <v>1.8471277399848825E-2</v>
      </c>
      <c r="D33" s="32"/>
      <c r="E33" s="32"/>
      <c r="F33" s="32"/>
      <c r="G33" s="32"/>
      <c r="H33" s="32"/>
      <c r="I33" s="32"/>
      <c r="K33">
        <f t="shared" si="1"/>
        <v>2</v>
      </c>
      <c r="L33" s="32">
        <f>IF(K33&gt;0,IF(K33&gt;2,AVERAGE(SMALL(B33:J33,{1,2})),AVERAGE(B33:J33)),"")</f>
        <v>1.8448601662887379E-2</v>
      </c>
      <c r="M33" s="32">
        <f t="shared" si="0"/>
        <v>4.5597127739984908E-3</v>
      </c>
      <c r="V33" s="32">
        <v>4.5597127739984908E-3</v>
      </c>
      <c r="W33" s="32">
        <v>4.5597127739984908E-3</v>
      </c>
      <c r="X33" s="32">
        <v>4.5597127739984908E-3</v>
      </c>
    </row>
    <row r="34" spans="1:24" x14ac:dyDescent="0.15">
      <c r="A34" t="s">
        <v>43</v>
      </c>
      <c r="B34" s="32"/>
      <c r="C34" s="32"/>
      <c r="D34" s="32"/>
      <c r="E34" s="32">
        <f>VLOOKUP(A34,'TT handicaps'!$Q$2:$R$25,2,FALSE)</f>
        <v>1.9456018518518518E-2</v>
      </c>
      <c r="F34" s="32"/>
      <c r="G34" s="32"/>
      <c r="H34" s="32"/>
      <c r="I34" s="32"/>
      <c r="K34">
        <f t="shared" si="1"/>
        <v>1</v>
      </c>
      <c r="L34" s="32">
        <f>IF(K34&gt;0,IF(K34&gt;2,AVERAGE(SMALL(B34:J34,{1,2})),AVERAGE(B34:J34)),"")</f>
        <v>1.9456018518518518E-2</v>
      </c>
      <c r="M34" s="32" t="str">
        <f t="shared" ref="M34:M57" si="2">IF(B34&gt;0,L34-$P$2,"")</f>
        <v/>
      </c>
      <c r="V34" s="32"/>
      <c r="W34" s="32" t="s">
        <v>195</v>
      </c>
      <c r="X34" s="32" t="s">
        <v>195</v>
      </c>
    </row>
    <row r="35" spans="1:24" x14ac:dyDescent="0.15">
      <c r="A35" t="s">
        <v>50</v>
      </c>
      <c r="B35" s="32"/>
      <c r="C35" s="32">
        <f>VLOOKUP(A35,'TT handicaps'!$H$2:$I$32,2,FALSE)</f>
        <v>2.0656179138321993E-2</v>
      </c>
      <c r="D35" s="32"/>
      <c r="E35" s="32"/>
      <c r="F35" s="32"/>
      <c r="G35" s="32"/>
      <c r="H35" s="32"/>
      <c r="I35" s="32"/>
      <c r="K35">
        <f t="shared" si="1"/>
        <v>1</v>
      </c>
      <c r="L35" s="32">
        <f>IF(K35&gt;0,IF(K35&gt;2,AVERAGE(SMALL(B35:J35,{1,2})),AVERAGE(B35:J35)),"")</f>
        <v>2.0656179138321993E-2</v>
      </c>
      <c r="M35" s="32" t="str">
        <f t="shared" si="2"/>
        <v/>
      </c>
      <c r="V35" s="32"/>
      <c r="W35" s="32" t="s">
        <v>195</v>
      </c>
      <c r="X35" s="32" t="s">
        <v>195</v>
      </c>
    </row>
    <row r="36" spans="1:24" x14ac:dyDescent="0.15">
      <c r="A36" t="s">
        <v>54</v>
      </c>
      <c r="B36" s="32">
        <f>VLOOKUP(A36,'TT handicaps'!$D$2:$E$30,2,FALSE)</f>
        <v>1.6342592592592593E-2</v>
      </c>
      <c r="C36" s="32">
        <f>VLOOKUP(A36,'TT handicaps'!$H$2:$I$32,2,FALSE)</f>
        <v>1.6416288737717302E-2</v>
      </c>
      <c r="D36" s="32">
        <f>VLOOKUP(A36,'TT handicaps'!$K$2:$L$24,2,FALSE)</f>
        <v>1.6192129629629633E-2</v>
      </c>
      <c r="E36" s="32"/>
      <c r="F36" s="32"/>
      <c r="G36" s="32"/>
      <c r="H36" s="32"/>
      <c r="I36" s="32">
        <f>VLOOKUP(A36,'TT handicaps'!$AF$2:$AG$16,2,FALSE)</f>
        <v>1.7534722222222222E-2</v>
      </c>
      <c r="K36">
        <f t="shared" si="1"/>
        <v>4</v>
      </c>
      <c r="L36" s="32">
        <f>IF(K36&gt;0,IF(K36&gt;2,AVERAGE(SMALL(B36:J36,{1,2})),AVERAGE(B36:J36)),"")</f>
        <v>1.6267361111111114E-2</v>
      </c>
      <c r="M36" s="32">
        <f t="shared" si="2"/>
        <v>2.3784722222222263E-3</v>
      </c>
      <c r="V36" s="32">
        <v>2.4905517762660589E-3</v>
      </c>
      <c r="W36" s="32">
        <v>2.3784722222222263E-3</v>
      </c>
      <c r="X36" s="32">
        <v>2.3784722222222263E-3</v>
      </c>
    </row>
    <row r="37" spans="1:24" x14ac:dyDescent="0.15">
      <c r="A37" t="s">
        <v>48</v>
      </c>
      <c r="B37" s="32"/>
      <c r="C37" s="32"/>
      <c r="D37" s="32"/>
      <c r="E37" s="32">
        <f>VLOOKUP(A37,'TT handicaps'!$Q$2:$R$25,2,FALSE)</f>
        <v>2.4212962962962964E-2</v>
      </c>
      <c r="F37" s="32"/>
      <c r="G37" s="32"/>
      <c r="H37" s="32"/>
      <c r="I37" s="32"/>
      <c r="K37">
        <f t="shared" si="1"/>
        <v>1</v>
      </c>
      <c r="L37" s="32">
        <f>IF(K37&gt;0,IF(K37&gt;2,AVERAGE(SMALL(B37:J37,{1,2})),AVERAGE(B37:J37)),"")</f>
        <v>2.4212962962962964E-2</v>
      </c>
      <c r="M37" s="32">
        <f>IF(E37&gt;0,L37-$P$2,"")</f>
        <v>1.0324074074074076E-2</v>
      </c>
      <c r="V37" s="32"/>
      <c r="W37" s="32" t="s">
        <v>195</v>
      </c>
      <c r="X37" s="32">
        <v>1.0324074074074076E-2</v>
      </c>
    </row>
    <row r="38" spans="1:24" x14ac:dyDescent="0.15">
      <c r="A38" t="s">
        <v>52</v>
      </c>
      <c r="B38" s="32">
        <f>VLOOKUP(A38,'TT handicaps'!$D$2:$E$30,2,FALSE)</f>
        <v>1.8703703703703702E-2</v>
      </c>
      <c r="C38" s="32">
        <f>VLOOKUP(A38,'TT handicaps'!$H$2:$I$32,2,FALSE)</f>
        <v>1.7172146636432354E-2</v>
      </c>
      <c r="D38" s="32"/>
      <c r="E38" s="32">
        <f>VLOOKUP(A38,'TT handicaps'!$Q$2:$R$25,2,FALSE)</f>
        <v>1.7106481481481479E-2</v>
      </c>
      <c r="F38" s="32"/>
      <c r="G38" s="32"/>
      <c r="H38" s="32"/>
      <c r="I38" s="32"/>
      <c r="K38">
        <f t="shared" si="1"/>
        <v>3</v>
      </c>
      <c r="L38" s="32">
        <f>IF(K38&gt;0,IF(K38&gt;2,AVERAGE(SMALL(B38:J38,{1,2})),AVERAGE(B38:J38)),"")</f>
        <v>1.7139314058956918E-2</v>
      </c>
      <c r="M38" s="32">
        <f t="shared" si="2"/>
        <v>3.2504251700680303E-3</v>
      </c>
      <c r="V38" s="32">
        <v>4.0490362811791414E-3</v>
      </c>
      <c r="W38" s="32">
        <v>3.2504251700680303E-3</v>
      </c>
      <c r="X38" s="32">
        <v>3.2504251700680303E-3</v>
      </c>
    </row>
    <row r="39" spans="1:24" x14ac:dyDescent="0.15">
      <c r="A39" t="s">
        <v>40</v>
      </c>
      <c r="B39" s="32"/>
      <c r="C39" s="32">
        <f>VLOOKUP(A39,'TT handicaps'!$H$2:$I$32,2,FALSE)</f>
        <v>1.8282312925170064E-2</v>
      </c>
      <c r="D39" s="32"/>
      <c r="E39" s="32"/>
      <c r="F39" s="32">
        <f>VLOOKUP(A39,'TT handicaps'!$T$2:$U$17,2,FALSE)</f>
        <v>1.817129629629629E-2</v>
      </c>
      <c r="G39" s="32"/>
      <c r="H39" s="32"/>
      <c r="I39" s="32"/>
      <c r="K39">
        <f t="shared" si="1"/>
        <v>2</v>
      </c>
      <c r="L39" s="32">
        <f>IF(K39&gt;0,IF(K39&gt;2,AVERAGE(SMALL(B39:J39,{1,2})),AVERAGE(B39:J39)),"")</f>
        <v>1.8226804610733179E-2</v>
      </c>
      <c r="M39" s="32">
        <f>IF(C39&gt;0,L39-$P$2,"")</f>
        <v>4.3379157218442904E-3</v>
      </c>
      <c r="V39" s="32"/>
      <c r="W39" s="32" t="s">
        <v>195</v>
      </c>
      <c r="X39" s="32">
        <v>4.3379157218442904E-3</v>
      </c>
    </row>
    <row r="40" spans="1:24" x14ac:dyDescent="0.15">
      <c r="A40" t="s">
        <v>61</v>
      </c>
      <c r="B40" s="32">
        <f>VLOOKUP(A40,'TT handicaps'!$D$2:$E$30,2,FALSE)</f>
        <v>1.9652777777777776E-2</v>
      </c>
      <c r="C40" s="32">
        <f>VLOOKUP(A40,'TT handicaps'!$H$2:$I$32,2,FALSE)</f>
        <v>1.9132653061224483E-2</v>
      </c>
      <c r="D40" s="32"/>
      <c r="E40" s="32"/>
      <c r="F40" s="32"/>
      <c r="G40" s="32"/>
      <c r="H40" s="32"/>
      <c r="I40" s="32"/>
      <c r="K40">
        <f t="shared" si="1"/>
        <v>2</v>
      </c>
      <c r="L40" s="32">
        <f>IF(K40&gt;0,IF(K40&gt;2,AVERAGE(SMALL(B40:J40,{1,2})),AVERAGE(B40:J40)),"")</f>
        <v>1.939271541950113E-2</v>
      </c>
      <c r="M40" s="32">
        <f t="shared" si="2"/>
        <v>5.5038265306122415E-3</v>
      </c>
      <c r="V40" s="32">
        <v>5.5038265306122415E-3</v>
      </c>
      <c r="W40" s="32">
        <v>5.5038265306122415E-3</v>
      </c>
      <c r="X40" s="32">
        <v>5.5038265306122415E-3</v>
      </c>
    </row>
    <row r="41" spans="1:24" x14ac:dyDescent="0.15">
      <c r="A41" t="s">
        <v>56</v>
      </c>
      <c r="B41" s="32">
        <f>VLOOKUP(A41,'TT handicaps'!$D$2:$E$30,2,FALSE)</f>
        <v>1.6759259259259262E-2</v>
      </c>
      <c r="C41" s="32">
        <f>VLOOKUP(A41,'TT handicaps'!$H$2:$I$32,2,FALSE)</f>
        <v>1.6723356009070295E-2</v>
      </c>
      <c r="D41" s="32"/>
      <c r="E41" s="32">
        <f>VLOOKUP(A41,'TT handicaps'!$Q$2:$R$25,2,FALSE)</f>
        <v>1.5856481481481482E-2</v>
      </c>
      <c r="F41" s="32"/>
      <c r="G41" s="32">
        <f>VLOOKUP(A41,'TT handicaps'!$W$2:$X$17,2,FALSE)</f>
        <v>1.6331018518518519E-2</v>
      </c>
      <c r="H41" s="32"/>
      <c r="I41" s="32">
        <f>VLOOKUP(A41,'TT handicaps'!$AF$2:$AG$16,2,FALSE)</f>
        <v>1.6574074074074074E-2</v>
      </c>
      <c r="K41">
        <f t="shared" si="1"/>
        <v>5</v>
      </c>
      <c r="L41" s="32">
        <f>IF(K41&gt;0,IF(K41&gt;2,AVERAGE(SMALL(B41:J41,{1,2})),AVERAGE(B41:J41)),"")</f>
        <v>1.609375E-2</v>
      </c>
      <c r="M41" s="32">
        <f t="shared" si="2"/>
        <v>2.2048611111111123E-3</v>
      </c>
      <c r="V41" s="32">
        <v>2.852418745275892E-3</v>
      </c>
      <c r="W41" s="32">
        <v>2.2048611111111123E-3</v>
      </c>
      <c r="X41" s="32">
        <v>2.2048611111111123E-3</v>
      </c>
    </row>
    <row r="42" spans="1:24" x14ac:dyDescent="0.15">
      <c r="A42" t="s">
        <v>44</v>
      </c>
      <c r="B42" s="32">
        <f>VLOOKUP(A42,'TT handicaps'!$D$2:$E$30,2,FALSE)</f>
        <v>1.9699074074074077E-2</v>
      </c>
      <c r="C42" s="32">
        <f>VLOOKUP(A42,'TT handicaps'!$H$2:$I$32,2,FALSE)</f>
        <v>1.9546012849584279E-2</v>
      </c>
      <c r="D42" s="32">
        <f>VLOOKUP(A42,'TT handicaps'!$K$2:$L$24,2,FALSE)</f>
        <v>1.8344907407407414E-2</v>
      </c>
      <c r="E42" s="32">
        <f>VLOOKUP(A42,'TT handicaps'!$Q$2:$R$25,2,FALSE)</f>
        <v>1.9340277777777783E-2</v>
      </c>
      <c r="F42" s="32">
        <f>VLOOKUP(A42,'TT handicaps'!$T$2:$U$17,2,FALSE)</f>
        <v>1.9560185185185184E-2</v>
      </c>
      <c r="G42" s="32">
        <f>VLOOKUP(A42,'TT handicaps'!$W$2:$X$17,2,FALSE)</f>
        <v>1.9143518518518525E-2</v>
      </c>
      <c r="H42" s="32"/>
      <c r="I42" s="32">
        <f>VLOOKUP(A42,'TT handicaps'!$AF$2:$AG$16,2,FALSE)</f>
        <v>2.013888888888889E-2</v>
      </c>
      <c r="K42">
        <f t="shared" si="1"/>
        <v>7</v>
      </c>
      <c r="L42" s="32">
        <f>IF(K42&gt;0,IF(K42&gt;2,AVERAGE(SMALL(B42:J42,{1,2})),AVERAGE(B42:J42)),"")</f>
        <v>1.8744212962962969E-2</v>
      </c>
      <c r="M42" s="32">
        <f t="shared" si="2"/>
        <v>4.8553240740740813E-3</v>
      </c>
      <c r="V42" s="32">
        <v>5.7336545729402902E-3</v>
      </c>
      <c r="W42" s="32">
        <v>4.8553240740740813E-3</v>
      </c>
      <c r="X42" s="32">
        <v>4.8553240740740813E-3</v>
      </c>
    </row>
    <row r="43" spans="1:24" x14ac:dyDescent="0.15">
      <c r="A43" t="s">
        <v>60</v>
      </c>
      <c r="B43" s="32"/>
      <c r="C43" s="32"/>
      <c r="D43" s="32"/>
      <c r="E43" s="32">
        <f>VLOOKUP(A43,'TT handicaps'!$Q$2:$R$25,2,FALSE)</f>
        <v>1.8159722222222223E-2</v>
      </c>
      <c r="F43" s="32"/>
      <c r="G43" s="32"/>
      <c r="H43" s="32"/>
      <c r="I43" s="32"/>
      <c r="K43">
        <f t="shared" si="1"/>
        <v>1</v>
      </c>
      <c r="L43" s="32">
        <f>IF(K43&gt;0,IF(K43&gt;2,AVERAGE(SMALL(B43:J43,{1,2})),AVERAGE(B43:J43)),"")</f>
        <v>1.8159722222222223E-2</v>
      </c>
      <c r="M43" s="32">
        <f>IF(E43&gt;0,L43-$P$2,"")</f>
        <v>4.2708333333333348E-3</v>
      </c>
      <c r="V43" s="32"/>
      <c r="W43" s="32" t="s">
        <v>195</v>
      </c>
      <c r="X43" s="32">
        <v>4.2708333333333348E-3</v>
      </c>
    </row>
    <row r="44" spans="1:24" x14ac:dyDescent="0.15">
      <c r="A44" t="s">
        <v>49</v>
      </c>
      <c r="B44" s="32">
        <f>VLOOKUP(A44,'TT handicaps'!$D$2:$E$30,2,FALSE)</f>
        <v>2.4097222222222221E-2</v>
      </c>
      <c r="C44" s="32">
        <f>VLOOKUP(A44,'TT handicaps'!$H$2:$I$32,2,FALSE)</f>
        <v>2.4163832199546487E-2</v>
      </c>
      <c r="D44" s="32">
        <f>VLOOKUP(A44,'TT handicaps'!$K$2:$L$24,2,FALSE)</f>
        <v>2.2638888888888892E-2</v>
      </c>
      <c r="E44" s="32">
        <f>VLOOKUP(A44,'TT handicaps'!$Q$2:$R$25,2,FALSE)</f>
        <v>2.3252314814814816E-2</v>
      </c>
      <c r="F44" s="32">
        <f>VLOOKUP(A44,'TT handicaps'!$T$2:$U$17,2,FALSE)</f>
        <v>2.4097222222222225E-2</v>
      </c>
      <c r="G44" s="32">
        <f>VLOOKUP(A44,'TT handicaps'!$W$2:$X$17,2,FALSE)</f>
        <v>2.361111111111111E-2</v>
      </c>
      <c r="H44" s="32">
        <f>VLOOKUP(A44,'TT handicaps'!$AC$2:$AD$13,2,FALSE)</f>
        <v>2.4976851851851854E-2</v>
      </c>
      <c r="I44" s="32"/>
      <c r="K44">
        <f t="shared" si="1"/>
        <v>7</v>
      </c>
      <c r="L44" s="32">
        <f>IF(K44&gt;0,IF(K44&gt;2,AVERAGE(SMALL(B44:J44,{1,2})),AVERAGE(B44:J44)),"")</f>
        <v>2.2945601851851856E-2</v>
      </c>
      <c r="M44" s="32">
        <f t="shared" si="2"/>
        <v>9.0567129629629678E-3</v>
      </c>
      <c r="V44" s="32">
        <v>1.0241638321995466E-2</v>
      </c>
      <c r="W44" s="32">
        <v>9.0567129629629678E-3</v>
      </c>
      <c r="X44" s="32">
        <v>9.0567129629629678E-3</v>
      </c>
    </row>
    <row r="45" spans="1:24" x14ac:dyDescent="0.15">
      <c r="A45" t="s">
        <v>53</v>
      </c>
      <c r="B45" s="32"/>
      <c r="C45" s="32">
        <f>VLOOKUP(A45,'TT handicaps'!$H$2:$I$32,2,FALSE)</f>
        <v>1.8731103552532127E-2</v>
      </c>
      <c r="D45" s="32">
        <f>VLOOKUP(A45,'TT handicaps'!$K$2:$L$24,2,FALSE)</f>
        <v>1.8506944444444444E-2</v>
      </c>
      <c r="E45" s="32"/>
      <c r="F45" s="32">
        <f>VLOOKUP(A45,'TT handicaps'!$T$2:$U$17,2,FALSE)</f>
        <v>1.9305555555555555E-2</v>
      </c>
      <c r="G45" s="32">
        <f>VLOOKUP(A45,'TT handicaps'!$W$2:$X$17,2,FALSE)</f>
        <v>1.9409722222222228E-2</v>
      </c>
      <c r="H45" s="32"/>
      <c r="I45" s="32">
        <f>VLOOKUP(A45,'TT handicaps'!$AF$2:$AG$16,2,FALSE)</f>
        <v>1.996527777777778E-2</v>
      </c>
      <c r="K45">
        <f t="shared" si="1"/>
        <v>5</v>
      </c>
      <c r="L45" s="32">
        <f>IF(K45&gt;0,IF(K45&gt;2,AVERAGE(SMALL(B45:J45,{1,2})),AVERAGE(B45:J45)),"")</f>
        <v>1.8619023998488284E-2</v>
      </c>
      <c r="M45" s="32">
        <f>IF(C45&gt;0,L45-$P$2,"")</f>
        <v>4.7301351095993954E-3</v>
      </c>
      <c r="V45" s="32"/>
      <c r="W45" s="32" t="s">
        <v>195</v>
      </c>
      <c r="X45" s="32">
        <v>4.7301351095993954E-3</v>
      </c>
    </row>
    <row r="46" spans="1:24" x14ac:dyDescent="0.15">
      <c r="A46" t="s">
        <v>71</v>
      </c>
      <c r="B46" s="32">
        <f>VLOOKUP(A46,'TT handicaps'!$D$2:$E$30,2,FALSE)</f>
        <v>1.8819444444444448E-2</v>
      </c>
      <c r="C46" s="32">
        <f>VLOOKUP(A46,'TT handicaps'!$H$2:$I$32,2,FALSE)</f>
        <v>1.9085411942554798E-2</v>
      </c>
      <c r="D46" s="32"/>
      <c r="E46" s="32"/>
      <c r="F46" s="32"/>
      <c r="G46" s="32"/>
      <c r="H46" s="32"/>
      <c r="I46" s="32"/>
      <c r="K46">
        <f t="shared" si="1"/>
        <v>2</v>
      </c>
      <c r="L46" s="32">
        <f>IF(K46&gt;0,IF(K46&gt;2,AVERAGE(SMALL(B46:J46,{1,2})),AVERAGE(B46:J46)),"")</f>
        <v>1.8952428193499623E-2</v>
      </c>
      <c r="M46" s="32">
        <f t="shared" si="2"/>
        <v>5.0635393046107348E-3</v>
      </c>
      <c r="V46" s="32">
        <v>5.0635393046107348E-3</v>
      </c>
      <c r="W46" s="32">
        <v>5.0635393046107348E-3</v>
      </c>
      <c r="X46" s="32">
        <v>5.0635393046107348E-3</v>
      </c>
    </row>
    <row r="47" spans="1:24" x14ac:dyDescent="0.15">
      <c r="A47" t="s">
        <v>75</v>
      </c>
      <c r="B47" s="32">
        <f>VLOOKUP(A47,'TT handicaps'!$D$2:$E$30,2,FALSE)</f>
        <v>2.9131944444444446E-2</v>
      </c>
      <c r="C47" s="32"/>
      <c r="D47" s="32"/>
      <c r="E47" s="32"/>
      <c r="F47" s="32"/>
      <c r="G47" s="32"/>
      <c r="H47" s="32"/>
      <c r="I47" s="32"/>
      <c r="K47">
        <f t="shared" si="1"/>
        <v>1</v>
      </c>
      <c r="L47" s="32">
        <f>IF(K47&gt;0,IF(K47&gt;2,AVERAGE(SMALL(B47:J47,{1,2})),AVERAGE(B47:J47)),"")</f>
        <v>2.9131944444444446E-2</v>
      </c>
      <c r="M47" s="32">
        <f t="shared" si="2"/>
        <v>1.5243055555555558E-2</v>
      </c>
      <c r="V47" s="32"/>
      <c r="W47" s="32">
        <v>1.5243055555555558E-2</v>
      </c>
      <c r="X47" s="32">
        <v>1.5243055555555558E-2</v>
      </c>
    </row>
    <row r="48" spans="1:24" x14ac:dyDescent="0.15">
      <c r="A48" t="s">
        <v>73</v>
      </c>
      <c r="B48" s="32">
        <f>VLOOKUP(A48,'TT handicaps'!$D$2:$E$30,2,FALSE)</f>
        <v>2.1446759259259263E-2</v>
      </c>
      <c r="C48" s="32">
        <f>VLOOKUP(A48,'TT handicaps'!$H$2:$I$32,2,FALSE)</f>
        <v>2.0892384731670443E-2</v>
      </c>
      <c r="D48" s="32"/>
      <c r="E48" s="32"/>
      <c r="F48" s="32"/>
      <c r="G48" s="32"/>
      <c r="H48" s="32"/>
      <c r="I48" s="32"/>
      <c r="K48">
        <f t="shared" si="1"/>
        <v>2</v>
      </c>
      <c r="L48" s="32">
        <f>IF(K48&gt;0,IF(K48&gt;2,AVERAGE(SMALL(B48:J48,{1,2})),AVERAGE(B48:J48)),"")</f>
        <v>2.1169571995464855E-2</v>
      </c>
      <c r="M48" s="32">
        <f t="shared" si="2"/>
        <v>7.2806831065759664E-3</v>
      </c>
      <c r="V48" s="32">
        <v>7.2806831065759664E-3</v>
      </c>
      <c r="W48" s="32">
        <v>7.2806831065759664E-3</v>
      </c>
      <c r="X48" s="32">
        <v>7.2806831065759664E-3</v>
      </c>
    </row>
    <row r="49" spans="1:24" x14ac:dyDescent="0.15">
      <c r="A49" t="s">
        <v>57</v>
      </c>
      <c r="B49" s="32"/>
      <c r="C49" s="32">
        <f>VLOOKUP(A49,'TT handicaps'!$H$2:$I$32,2,FALSE)</f>
        <v>1.687688964474679E-2</v>
      </c>
      <c r="D49" s="32">
        <f>VLOOKUP(A49,'TT handicaps'!$K$2:$L$24,2,FALSE)</f>
        <v>1.6273148148148151E-2</v>
      </c>
      <c r="E49" s="32">
        <f>VLOOKUP(A49,'TT handicaps'!$Q$2:$R$25,2,FALSE)</f>
        <v>1.6712962962962961E-2</v>
      </c>
      <c r="F49" s="32">
        <f>VLOOKUP(A49,'TT handicaps'!$T$2:$U$17,2,FALSE)</f>
        <v>1.7118055555555553E-2</v>
      </c>
      <c r="G49" s="32"/>
      <c r="H49" s="32">
        <f>VLOOKUP(A49,'TT handicaps'!$AC$2:$AD$13,2,FALSE)</f>
        <v>1.7291666666666674E-2</v>
      </c>
      <c r="I49" s="32"/>
      <c r="K49">
        <f t="shared" si="1"/>
        <v>5</v>
      </c>
      <c r="L49" s="32">
        <f>IF(K49&gt;0,IF(K49&gt;2,AVERAGE(SMALL(B49:J49,{1,2})),AVERAGE(B49:J49)),"")</f>
        <v>1.6493055555555556E-2</v>
      </c>
      <c r="M49" s="32">
        <f>IF(C49&gt;0,L49-$P$2,"")</f>
        <v>2.6041666666666678E-3</v>
      </c>
      <c r="V49" s="32"/>
      <c r="W49" s="32" t="s">
        <v>195</v>
      </c>
      <c r="X49" s="32">
        <v>2.6041666666666678E-3</v>
      </c>
    </row>
    <row r="50" spans="1:24" x14ac:dyDescent="0.15">
      <c r="A50" t="s">
        <v>76</v>
      </c>
      <c r="B50" s="32">
        <f>VLOOKUP(A50,'TT handicaps'!$D$2:$E$30,2,FALSE)</f>
        <v>1.7835648148148149E-2</v>
      </c>
      <c r="C50" s="32">
        <f>VLOOKUP(A50,'TT handicaps'!$H$2:$I$32,2,FALSE)</f>
        <v>1.7396541950113375E-2</v>
      </c>
      <c r="D50" s="32"/>
      <c r="E50" s="32"/>
      <c r="F50" s="32"/>
      <c r="G50" s="32"/>
      <c r="H50" s="32"/>
      <c r="I50" s="32"/>
      <c r="K50">
        <f t="shared" si="1"/>
        <v>2</v>
      </c>
      <c r="L50" s="32">
        <f>IF(K50&gt;0,IF(K50&gt;2,AVERAGE(SMALL(B50:J50,{1,2})),AVERAGE(B50:J50)),"")</f>
        <v>1.761609504913076E-2</v>
      </c>
      <c r="M50" s="32">
        <f t="shared" si="2"/>
        <v>3.7272061602418721E-3</v>
      </c>
      <c r="V50" s="32">
        <v>3.7272061602418721E-3</v>
      </c>
      <c r="W50" s="32">
        <v>3.7272061602418721E-3</v>
      </c>
      <c r="X50" s="32">
        <v>3.7272061602418721E-3</v>
      </c>
    </row>
    <row r="51" spans="1:24" x14ac:dyDescent="0.15">
      <c r="A51" t="s">
        <v>127</v>
      </c>
      <c r="B51" s="32"/>
      <c r="C51" s="32"/>
      <c r="D51" s="32"/>
      <c r="E51" s="32"/>
      <c r="F51" s="32"/>
      <c r="G51" s="32"/>
      <c r="H51" s="32"/>
      <c r="I51" s="32"/>
      <c r="K51">
        <f t="shared" si="1"/>
        <v>0</v>
      </c>
      <c r="L51" s="32" t="str">
        <f>IF(K51&gt;0,IF(K51&gt;2,AVERAGE(SMALL(B51:J51,{1,2})),AVERAGE(B51:J51)),"")</f>
        <v/>
      </c>
      <c r="M51" s="32" t="str">
        <f t="shared" si="2"/>
        <v/>
      </c>
      <c r="V51" s="32"/>
      <c r="W51" s="32" t="s">
        <v>195</v>
      </c>
      <c r="X51" s="32" t="s">
        <v>195</v>
      </c>
    </row>
    <row r="52" spans="1:24" x14ac:dyDescent="0.15">
      <c r="A52" t="s">
        <v>96</v>
      </c>
      <c r="B52" s="32"/>
      <c r="C52" s="32"/>
      <c r="D52" s="32"/>
      <c r="E52" s="32"/>
      <c r="F52" s="32"/>
      <c r="G52" s="32"/>
      <c r="H52" s="32"/>
      <c r="I52" s="32"/>
      <c r="K52">
        <f t="shared" si="1"/>
        <v>0</v>
      </c>
      <c r="L52" s="32" t="str">
        <f>IF(K52&gt;0,IF(K52&gt;2,AVERAGE(SMALL(B52:J52,{1,2})),AVERAGE(B52:J52)),"")</f>
        <v/>
      </c>
      <c r="M52" s="32" t="str">
        <f t="shared" si="2"/>
        <v/>
      </c>
      <c r="V52" s="32"/>
      <c r="W52" s="32" t="s">
        <v>195</v>
      </c>
      <c r="X52" s="32" t="s">
        <v>195</v>
      </c>
    </row>
    <row r="53" spans="1:24" x14ac:dyDescent="0.15">
      <c r="A53" t="s">
        <v>67</v>
      </c>
      <c r="B53" s="32"/>
      <c r="C53" s="32">
        <f>VLOOKUP(A53,'TT handicaps'!$H$2:$I$32,2,FALSE)</f>
        <v>4.2469765684051392E-2</v>
      </c>
      <c r="D53" s="32"/>
      <c r="E53" s="32">
        <f>VLOOKUP(A53,'TT handicaps'!$Q$2:$R$25,2,FALSE)</f>
        <v>3.1458333333333331E-2</v>
      </c>
      <c r="F53" s="32"/>
      <c r="G53" s="32"/>
      <c r="H53" s="32"/>
      <c r="I53" s="32"/>
      <c r="K53">
        <f t="shared" si="1"/>
        <v>2</v>
      </c>
      <c r="L53" s="32">
        <f>IF(K53&gt;0,IF(K53&gt;2,AVERAGE(SMALL(B53:J53,{1,2})),AVERAGE(B53:J53)),"")</f>
        <v>3.6964049508692365E-2</v>
      </c>
      <c r="M53" s="32">
        <f>IF(C53&gt;0,L53-$P$2,"")</f>
        <v>2.3075160619803477E-2</v>
      </c>
      <c r="V53" s="32"/>
      <c r="W53" s="32" t="s">
        <v>195</v>
      </c>
      <c r="X53" s="32">
        <v>2.3075160619803477E-2</v>
      </c>
    </row>
    <row r="54" spans="1:24" x14ac:dyDescent="0.15">
      <c r="A54" t="s">
        <v>69</v>
      </c>
      <c r="B54" s="32"/>
      <c r="C54" s="32"/>
      <c r="D54" s="32"/>
      <c r="E54" s="32">
        <f>VLOOKUP(A54,'TT handicaps'!$Q$2:$R$25,2,FALSE)</f>
        <v>2.4398148148148148E-2</v>
      </c>
      <c r="F54" s="32"/>
      <c r="G54" s="32"/>
      <c r="H54" s="32"/>
      <c r="I54" s="32"/>
      <c r="K54">
        <f t="shared" si="1"/>
        <v>1</v>
      </c>
      <c r="L54" s="32">
        <f>IF(K54&gt;0,IF(K54&gt;2,AVERAGE(SMALL(B54:J54,{1,2})),AVERAGE(B54:J54)),"")</f>
        <v>2.4398148148148148E-2</v>
      </c>
      <c r="M54" s="32">
        <f>IF(E54&gt;0,L54-$P$2,"")</f>
        <v>1.050925925925926E-2</v>
      </c>
      <c r="V54" s="32"/>
      <c r="W54" s="32" t="s">
        <v>195</v>
      </c>
      <c r="X54" s="32">
        <v>1.050925925925926E-2</v>
      </c>
    </row>
    <row r="55" spans="1:24" x14ac:dyDescent="0.15">
      <c r="A55" t="s">
        <v>66</v>
      </c>
      <c r="B55" s="32"/>
      <c r="C55" s="32">
        <f>VLOOKUP(A55,'TT handicaps'!$H$2:$I$32,2,FALSE)</f>
        <v>1.8400415721844296E-2</v>
      </c>
      <c r="D55" s="32">
        <f>VLOOKUP(A55,'TT handicaps'!$K$2:$L$24,2,FALSE)</f>
        <v>1.8148148148148149E-2</v>
      </c>
      <c r="E55" s="32"/>
      <c r="F55" s="32"/>
      <c r="G55" s="32">
        <f>VLOOKUP(A55,'TT handicaps'!$W$2:$X$17,2,FALSE)</f>
        <v>1.8981481481481481E-2</v>
      </c>
      <c r="H55" s="32"/>
      <c r="I55" s="32"/>
      <c r="K55">
        <f t="shared" si="1"/>
        <v>3</v>
      </c>
      <c r="L55" s="32">
        <f>IF(K55&gt;0,IF(K55&gt;2,AVERAGE(SMALL(B55:J55,{1,2})),AVERAGE(B55:J55)),"")</f>
        <v>1.8274281934996223E-2</v>
      </c>
      <c r="M55" s="32">
        <f>IF(C55&gt;0,L55-$P$2,"")</f>
        <v>4.3853930461073345E-3</v>
      </c>
      <c r="V55" s="32"/>
      <c r="W55" s="32" t="s">
        <v>195</v>
      </c>
      <c r="X55" s="32">
        <v>4.3853930461073345E-3</v>
      </c>
    </row>
    <row r="56" spans="1:24" x14ac:dyDescent="0.15">
      <c r="A56" t="s">
        <v>68</v>
      </c>
      <c r="B56" s="32"/>
      <c r="C56" s="32">
        <f>VLOOKUP(A56,'TT handicaps'!$H$2:$I$32,2,FALSE)</f>
        <v>1.7987055933484503E-2</v>
      </c>
      <c r="D56" s="32">
        <f>VLOOKUP(A56,'TT handicaps'!$K$2:$L$24,2,FALSE)</f>
        <v>1.7291666666666664E-2</v>
      </c>
      <c r="E56" s="32"/>
      <c r="F56" s="32"/>
      <c r="G56" s="32"/>
      <c r="H56" s="32"/>
      <c r="I56" s="32"/>
      <c r="K56">
        <f t="shared" si="1"/>
        <v>2</v>
      </c>
      <c r="L56" s="32">
        <f>IF(K56&gt;0,IF(K56&gt;2,AVERAGE(SMALL(B56:J56,{1,2})),AVERAGE(B56:J56)),"")</f>
        <v>1.7639361300075582E-2</v>
      </c>
      <c r="M56" s="32">
        <f>IF(C56&gt;0,L56-$P$2,"")</f>
        <v>3.7504724111866936E-3</v>
      </c>
      <c r="V56" s="32"/>
      <c r="W56" s="32" t="s">
        <v>195</v>
      </c>
      <c r="X56" s="32">
        <v>3.7504724111866936E-3</v>
      </c>
    </row>
    <row r="57" spans="1:24" x14ac:dyDescent="0.15">
      <c r="A57" t="s">
        <v>72</v>
      </c>
      <c r="B57" s="32">
        <f>VLOOKUP(A57,'TT handicaps'!$D$2:$E$30,2,FALSE)</f>
        <v>2.4039351851851853E-2</v>
      </c>
      <c r="C57" s="32">
        <f>VLOOKUP(A57,'TT handicaps'!$H$2:$I$32,2,FALSE)</f>
        <v>2.3797713529856386E-2</v>
      </c>
      <c r="D57" s="32"/>
      <c r="E57" s="32">
        <f>VLOOKUP(A57,'TT handicaps'!$Q$2:$R$25,2,FALSE)</f>
        <v>2.3518518518518529E-2</v>
      </c>
      <c r="F57" s="32"/>
      <c r="G57" s="32"/>
      <c r="H57" s="32">
        <f>VLOOKUP(A57,'TT handicaps'!$AC$2:$AD$13,2,FALSE)</f>
        <v>2.4120370370370372E-2</v>
      </c>
      <c r="I57" s="32"/>
      <c r="K57">
        <f t="shared" si="1"/>
        <v>4</v>
      </c>
      <c r="L57" s="32">
        <f>IF(K57&gt;0,IF(K57&gt;2,AVERAGE(SMALL(B57:J57,{1,2})),AVERAGE(B57:J57)),"")</f>
        <v>2.3658116024187457E-2</v>
      </c>
      <c r="M57" s="32">
        <f t="shared" si="2"/>
        <v>9.7692271352985693E-3</v>
      </c>
      <c r="V57" s="32">
        <v>1.0029643801965232E-2</v>
      </c>
      <c r="W57" s="32">
        <v>9.7692271352985693E-3</v>
      </c>
      <c r="X57" s="32">
        <v>9.7692271352985693E-3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14" sqref="I14"/>
    </sheetView>
  </sheetViews>
  <sheetFormatPr baseColWidth="10" defaultColWidth="8.83203125" defaultRowHeight="13" x14ac:dyDescent="0.15"/>
  <cols>
    <col min="1" max="1" width="20" bestFit="1" customWidth="1"/>
    <col min="3" max="3" width="5.33203125" bestFit="1" customWidth="1"/>
    <col min="9" max="9" width="3.83203125" bestFit="1" customWidth="1"/>
  </cols>
  <sheetData>
    <row r="1" spans="1:11" x14ac:dyDescent="0.15">
      <c r="A1" t="s">
        <v>0</v>
      </c>
      <c r="B1" t="s">
        <v>150</v>
      </c>
      <c r="C1" s="119" t="s">
        <v>153</v>
      </c>
      <c r="D1" t="s">
        <v>151</v>
      </c>
      <c r="E1" t="s">
        <v>204</v>
      </c>
      <c r="F1" t="s">
        <v>155</v>
      </c>
      <c r="G1" t="s">
        <v>189</v>
      </c>
      <c r="H1" t="s">
        <v>206</v>
      </c>
      <c r="I1" s="119" t="s">
        <v>132</v>
      </c>
      <c r="J1" t="s">
        <v>205</v>
      </c>
      <c r="K1" s="113">
        <v>1.3888888888888888E-2</v>
      </c>
    </row>
    <row r="2" spans="1:11" x14ac:dyDescent="0.15">
      <c r="A2" s="100" t="s">
        <v>138</v>
      </c>
      <c r="B2" s="113">
        <v>1.6574074074074074E-2</v>
      </c>
      <c r="C2" s="126">
        <f t="shared" ref="C2:C16" si="0">RANK(B2,$B$2:$B$16,1)</f>
        <v>1</v>
      </c>
      <c r="D2" s="4">
        <v>2.2106481481481478E-3</v>
      </c>
      <c r="E2" s="125">
        <f t="shared" ref="E2:E16" si="1">B2-D2</f>
        <v>1.4363425925925927E-2</v>
      </c>
      <c r="F2" s="125">
        <f t="shared" ref="F2:F16" si="2">B2-$K$1</f>
        <v>2.6851851851851863E-3</v>
      </c>
      <c r="G2" s="113">
        <f t="shared" ref="G2:G16" si="3">ABS(D2-F2)</f>
        <v>4.745370370370385E-4</v>
      </c>
      <c r="H2">
        <v>1</v>
      </c>
      <c r="I2">
        <v>40</v>
      </c>
    </row>
    <row r="3" spans="1:11" x14ac:dyDescent="0.15">
      <c r="A3" s="100" t="s">
        <v>22</v>
      </c>
      <c r="B3" s="113">
        <v>1.9675925925925927E-2</v>
      </c>
      <c r="C3" s="126">
        <f t="shared" si="0"/>
        <v>9</v>
      </c>
      <c r="D3" s="4">
        <v>5.185185185185185E-3</v>
      </c>
      <c r="E3" s="125">
        <f t="shared" si="1"/>
        <v>1.4490740740740742E-2</v>
      </c>
      <c r="F3" s="125">
        <f t="shared" si="2"/>
        <v>5.7870370370370385E-3</v>
      </c>
      <c r="G3" s="113">
        <f t="shared" si="3"/>
        <v>6.0185185185185341E-4</v>
      </c>
      <c r="H3">
        <v>2</v>
      </c>
      <c r="I3">
        <v>39</v>
      </c>
    </row>
    <row r="4" spans="1:11" x14ac:dyDescent="0.15">
      <c r="A4" s="118" t="s">
        <v>37</v>
      </c>
      <c r="B4" s="113">
        <v>1.8819444444444448E-2</v>
      </c>
      <c r="C4" s="126">
        <f t="shared" si="0"/>
        <v>5</v>
      </c>
      <c r="D4" s="4">
        <v>4.2708333333333339E-3</v>
      </c>
      <c r="E4" s="125">
        <f t="shared" si="1"/>
        <v>1.4548611111111113E-2</v>
      </c>
      <c r="F4" s="125">
        <f t="shared" si="2"/>
        <v>4.9305555555555595E-3</v>
      </c>
      <c r="G4" s="113">
        <f t="shared" si="3"/>
        <v>6.597222222222256E-4</v>
      </c>
      <c r="H4">
        <v>3</v>
      </c>
      <c r="I4">
        <v>38</v>
      </c>
    </row>
    <row r="5" spans="1:11" x14ac:dyDescent="0.15">
      <c r="A5" s="118" t="s">
        <v>33</v>
      </c>
      <c r="B5" s="113">
        <v>1.8159722222222219E-2</v>
      </c>
      <c r="C5" s="126">
        <f t="shared" si="0"/>
        <v>3</v>
      </c>
      <c r="D5" s="113">
        <v>3.3449074074074071E-3</v>
      </c>
      <c r="E5" s="125">
        <f t="shared" si="1"/>
        <v>1.4814814814814812E-2</v>
      </c>
      <c r="F5" s="125">
        <f t="shared" si="2"/>
        <v>4.2708333333333313E-3</v>
      </c>
      <c r="G5" s="113">
        <f t="shared" si="3"/>
        <v>9.2592592592592423E-4</v>
      </c>
      <c r="H5">
        <v>4</v>
      </c>
      <c r="I5">
        <v>37</v>
      </c>
    </row>
    <row r="6" spans="1:11" x14ac:dyDescent="0.15">
      <c r="A6" s="117" t="s">
        <v>29</v>
      </c>
      <c r="B6" s="113">
        <v>1.9305555555555555E-2</v>
      </c>
      <c r="C6" s="126">
        <f t="shared" si="0"/>
        <v>7</v>
      </c>
      <c r="D6" s="4">
        <v>4.4675925925925933E-3</v>
      </c>
      <c r="E6" s="125">
        <f t="shared" si="1"/>
        <v>1.4837962962962963E-2</v>
      </c>
      <c r="F6" s="125">
        <f t="shared" si="2"/>
        <v>5.4166666666666669E-3</v>
      </c>
      <c r="G6" s="113">
        <f t="shared" si="3"/>
        <v>9.4907407407407354E-4</v>
      </c>
      <c r="H6">
        <v>5</v>
      </c>
      <c r="I6">
        <v>36</v>
      </c>
    </row>
    <row r="7" spans="1:11" x14ac:dyDescent="0.15">
      <c r="A7" s="100" t="s">
        <v>54</v>
      </c>
      <c r="B7" s="113">
        <v>1.7534722222222222E-2</v>
      </c>
      <c r="C7" s="126">
        <f t="shared" si="0"/>
        <v>2</v>
      </c>
      <c r="D7" s="4">
        <v>2.3842592592592591E-3</v>
      </c>
      <c r="E7" s="125">
        <f t="shared" si="1"/>
        <v>1.5150462962962963E-2</v>
      </c>
      <c r="F7" s="125">
        <f t="shared" si="2"/>
        <v>3.6458333333333343E-3</v>
      </c>
      <c r="G7" s="113">
        <f t="shared" si="3"/>
        <v>1.2615740740740751E-3</v>
      </c>
      <c r="H7">
        <v>6</v>
      </c>
      <c r="I7">
        <v>35</v>
      </c>
    </row>
    <row r="8" spans="1:11" x14ac:dyDescent="0.15">
      <c r="A8" s="100" t="s">
        <v>32</v>
      </c>
      <c r="B8" s="113">
        <v>1.8483796296296297E-2</v>
      </c>
      <c r="C8" s="126">
        <f t="shared" si="0"/>
        <v>4</v>
      </c>
      <c r="D8" s="4">
        <v>3.2870370370370367E-3</v>
      </c>
      <c r="E8" s="125">
        <f t="shared" si="1"/>
        <v>1.5196759259259261E-2</v>
      </c>
      <c r="F8" s="125">
        <f t="shared" si="2"/>
        <v>4.5949074074074087E-3</v>
      </c>
      <c r="G8" s="113">
        <f t="shared" si="3"/>
        <v>1.307870370370372E-3</v>
      </c>
      <c r="H8">
        <v>7</v>
      </c>
      <c r="I8">
        <v>34</v>
      </c>
    </row>
    <row r="9" spans="1:11" x14ac:dyDescent="0.15">
      <c r="A9" s="100" t="s">
        <v>53</v>
      </c>
      <c r="B9" s="113">
        <v>1.996527777777778E-2</v>
      </c>
      <c r="C9" s="126">
        <f t="shared" si="0"/>
        <v>10</v>
      </c>
      <c r="D9" s="4">
        <v>4.7337962962962958E-3</v>
      </c>
      <c r="E9" s="125">
        <f t="shared" si="1"/>
        <v>1.5231481481481485E-2</v>
      </c>
      <c r="F9" s="125">
        <f t="shared" si="2"/>
        <v>6.0763888888888916E-3</v>
      </c>
      <c r="G9" s="113">
        <f t="shared" si="3"/>
        <v>1.3425925925925957E-3</v>
      </c>
      <c r="H9">
        <v>8</v>
      </c>
      <c r="I9">
        <v>33</v>
      </c>
    </row>
    <row r="10" spans="1:11" x14ac:dyDescent="0.15">
      <c r="A10" s="100" t="s">
        <v>44</v>
      </c>
      <c r="B10" s="113">
        <v>2.013888888888889E-2</v>
      </c>
      <c r="C10" s="126">
        <f t="shared" si="0"/>
        <v>11</v>
      </c>
      <c r="D10" s="4">
        <v>4.8611111111111112E-3</v>
      </c>
      <c r="E10" s="125">
        <f t="shared" si="1"/>
        <v>1.5277777777777779E-2</v>
      </c>
      <c r="F10" s="125">
        <f t="shared" si="2"/>
        <v>6.2500000000000021E-3</v>
      </c>
      <c r="G10" s="113">
        <f t="shared" si="3"/>
        <v>1.3888888888888909E-3</v>
      </c>
      <c r="H10">
        <v>9</v>
      </c>
      <c r="I10">
        <v>32</v>
      </c>
    </row>
    <row r="11" spans="1:11" x14ac:dyDescent="0.15">
      <c r="A11" s="100" t="s">
        <v>12</v>
      </c>
      <c r="B11" s="113">
        <v>1.9293981481481485E-2</v>
      </c>
      <c r="C11" s="126">
        <f t="shared" si="0"/>
        <v>6</v>
      </c>
      <c r="D11" s="4">
        <v>3.645833333333333E-3</v>
      </c>
      <c r="E11" s="125">
        <f t="shared" si="1"/>
        <v>1.5648148148148151E-2</v>
      </c>
      <c r="F11" s="125">
        <f t="shared" si="2"/>
        <v>5.4050925925925968E-3</v>
      </c>
      <c r="G11" s="113">
        <f t="shared" si="3"/>
        <v>1.7592592592592638E-3</v>
      </c>
      <c r="H11">
        <v>10</v>
      </c>
      <c r="I11">
        <v>31</v>
      </c>
    </row>
    <row r="12" spans="1:11" x14ac:dyDescent="0.15">
      <c r="A12" s="117" t="s">
        <v>28</v>
      </c>
      <c r="B12" s="113">
        <v>2.4988425925925928E-2</v>
      </c>
      <c r="C12" s="126">
        <f t="shared" si="0"/>
        <v>13</v>
      </c>
      <c r="D12" s="4">
        <v>9.3171296296296283E-3</v>
      </c>
      <c r="E12" s="125">
        <f t="shared" si="1"/>
        <v>1.5671296296296301E-2</v>
      </c>
      <c r="F12" s="125">
        <f t="shared" si="2"/>
        <v>1.109953703703704E-2</v>
      </c>
      <c r="G12" s="113">
        <f t="shared" si="3"/>
        <v>1.7824074074074114E-3</v>
      </c>
      <c r="H12">
        <v>11</v>
      </c>
      <c r="I12">
        <v>30</v>
      </c>
    </row>
    <row r="13" spans="1:11" x14ac:dyDescent="0.15">
      <c r="A13" s="100" t="s">
        <v>51</v>
      </c>
      <c r="B13" s="113">
        <v>1.9525462962962963E-2</v>
      </c>
      <c r="C13" s="126">
        <f t="shared" si="0"/>
        <v>8</v>
      </c>
      <c r="D13" s="4">
        <v>3.7962962962962963E-3</v>
      </c>
      <c r="E13" s="125">
        <f t="shared" si="1"/>
        <v>1.5729166666666666E-2</v>
      </c>
      <c r="F13" s="125">
        <f t="shared" si="2"/>
        <v>5.6365740740740751E-3</v>
      </c>
      <c r="G13" s="113">
        <f t="shared" si="3"/>
        <v>1.8402777777777788E-3</v>
      </c>
      <c r="H13">
        <v>12</v>
      </c>
      <c r="I13">
        <v>29</v>
      </c>
    </row>
    <row r="14" spans="1:11" x14ac:dyDescent="0.15">
      <c r="A14" s="118" t="s">
        <v>18</v>
      </c>
      <c r="B14" s="113">
        <v>2.0937499999999998E-2</v>
      </c>
      <c r="C14" s="126">
        <f t="shared" si="0"/>
        <v>12</v>
      </c>
      <c r="D14" s="4">
        <v>3.5185185185185185E-3</v>
      </c>
      <c r="E14" s="125">
        <f t="shared" si="1"/>
        <v>1.741898148148148E-2</v>
      </c>
      <c r="F14" s="125">
        <f t="shared" si="2"/>
        <v>7.0486111111111097E-3</v>
      </c>
      <c r="G14" s="113">
        <f t="shared" si="3"/>
        <v>3.5300925925925912E-3</v>
      </c>
      <c r="H14">
        <v>13</v>
      </c>
      <c r="I14">
        <v>28</v>
      </c>
    </row>
    <row r="15" spans="1:11" x14ac:dyDescent="0.15">
      <c r="A15" s="100" t="s">
        <v>48</v>
      </c>
      <c r="B15" s="113">
        <v>2.9224537037037038E-2</v>
      </c>
      <c r="C15" s="126">
        <f t="shared" si="0"/>
        <v>15</v>
      </c>
      <c r="D15" s="4">
        <v>1.0324074074074074E-2</v>
      </c>
      <c r="E15" s="125">
        <f t="shared" si="1"/>
        <v>1.8900462962962966E-2</v>
      </c>
      <c r="F15" s="125">
        <f t="shared" si="2"/>
        <v>1.533564814814815E-2</v>
      </c>
      <c r="G15" s="113">
        <f t="shared" si="3"/>
        <v>5.0115740740740763E-3</v>
      </c>
      <c r="H15">
        <v>14</v>
      </c>
      <c r="I15">
        <v>27</v>
      </c>
    </row>
    <row r="16" spans="1:11" x14ac:dyDescent="0.15">
      <c r="A16" s="100" t="s">
        <v>30</v>
      </c>
      <c r="B16" s="113">
        <v>2.8333333333333332E-2</v>
      </c>
      <c r="C16" s="126">
        <f t="shared" si="0"/>
        <v>14</v>
      </c>
      <c r="D16" s="4">
        <v>2.5578703703703705E-3</v>
      </c>
      <c r="E16" s="125">
        <f t="shared" si="1"/>
        <v>2.5775462962962962E-2</v>
      </c>
      <c r="F16" s="125">
        <f t="shared" si="2"/>
        <v>1.4444444444444444E-2</v>
      </c>
      <c r="G16" s="113">
        <f t="shared" si="3"/>
        <v>1.1886574074074074E-2</v>
      </c>
      <c r="H16">
        <v>15</v>
      </c>
      <c r="I16">
        <v>26</v>
      </c>
    </row>
  </sheetData>
  <autoFilter ref="A1:H1">
    <sortState ref="A2:H16">
      <sortCondition ref="G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K24" sqref="K24"/>
    </sheetView>
  </sheetViews>
  <sheetFormatPr baseColWidth="10" defaultColWidth="8.83203125" defaultRowHeight="13" x14ac:dyDescent="0.15"/>
  <cols>
    <col min="1" max="1" width="20" bestFit="1" customWidth="1"/>
    <col min="2" max="2" width="8.1640625" bestFit="1" customWidth="1"/>
    <col min="3" max="3" width="5.33203125" bestFit="1" customWidth="1"/>
    <col min="4" max="4" width="8.6640625" bestFit="1" customWidth="1"/>
    <col min="6" max="7" width="8.1640625" bestFit="1" customWidth="1"/>
    <col min="8" max="8" width="5.83203125" bestFit="1" customWidth="1"/>
    <col min="9" max="9" width="3.83203125" bestFit="1" customWidth="1"/>
    <col min="10" max="11" width="8.1640625" bestFit="1" customWidth="1"/>
  </cols>
  <sheetData>
    <row r="1" spans="1:11" x14ac:dyDescent="0.15">
      <c r="A1" t="s">
        <v>0</v>
      </c>
      <c r="B1" t="s">
        <v>150</v>
      </c>
      <c r="C1" s="119" t="s">
        <v>153</v>
      </c>
      <c r="D1" t="s">
        <v>151</v>
      </c>
      <c r="E1" t="s">
        <v>204</v>
      </c>
      <c r="F1" t="s">
        <v>155</v>
      </c>
      <c r="G1" t="s">
        <v>189</v>
      </c>
      <c r="H1" t="s">
        <v>206</v>
      </c>
      <c r="I1" s="119" t="s">
        <v>132</v>
      </c>
      <c r="J1" t="s">
        <v>205</v>
      </c>
      <c r="K1" s="113">
        <v>1.3888888888888888E-2</v>
      </c>
    </row>
    <row r="2" spans="1:11" x14ac:dyDescent="0.15">
      <c r="A2" s="100" t="s">
        <v>25</v>
      </c>
      <c r="B2" s="113">
        <v>1.8425925925925925E-2</v>
      </c>
      <c r="C2" s="126">
        <f t="shared" ref="C2:C23" si="0">RANK(B2,$B$2:$B$23,1)</f>
        <v>10</v>
      </c>
      <c r="D2" s="15">
        <v>4.9768518518518521E-3</v>
      </c>
      <c r="E2" s="125">
        <f t="shared" ref="E2:E19" si="1">B2-D2</f>
        <v>1.3449074074074073E-2</v>
      </c>
      <c r="F2" s="125">
        <f t="shared" ref="F2:F23" si="2">B2-$K$1</f>
        <v>4.5370370370370373E-3</v>
      </c>
      <c r="G2" s="113">
        <f t="shared" ref="G2:G23" si="3">ABS(D2-F2)</f>
        <v>4.3981481481481476E-4</v>
      </c>
      <c r="H2">
        <v>1</v>
      </c>
      <c r="I2">
        <v>40</v>
      </c>
    </row>
    <row r="3" spans="1:11" x14ac:dyDescent="0.15">
      <c r="A3" s="100" t="s">
        <v>20</v>
      </c>
      <c r="B3" s="4">
        <v>1.7951388888888888E-2</v>
      </c>
      <c r="C3" s="126">
        <f t="shared" si="0"/>
        <v>8</v>
      </c>
      <c r="D3" s="127">
        <v>4.4907407407407405E-3</v>
      </c>
      <c r="E3" s="125">
        <f t="shared" si="1"/>
        <v>1.3460648148148149E-2</v>
      </c>
      <c r="F3" s="125">
        <f t="shared" si="2"/>
        <v>4.0625000000000001E-3</v>
      </c>
      <c r="G3" s="113">
        <f t="shared" si="3"/>
        <v>4.2824074074074032E-4</v>
      </c>
      <c r="H3">
        <v>2</v>
      </c>
      <c r="I3">
        <v>39</v>
      </c>
    </row>
    <row r="4" spans="1:11" x14ac:dyDescent="0.15">
      <c r="A4" s="118" t="s">
        <v>37</v>
      </c>
      <c r="B4" s="113">
        <v>1.7986111111111109E-2</v>
      </c>
      <c r="C4" s="126">
        <f t="shared" si="0"/>
        <v>9</v>
      </c>
      <c r="D4" s="15">
        <v>4.2708333333333339E-3</v>
      </c>
      <c r="E4" s="125">
        <f t="shared" si="1"/>
        <v>1.3715277777777774E-2</v>
      </c>
      <c r="F4" s="125">
        <f t="shared" si="2"/>
        <v>4.0972222222222208E-3</v>
      </c>
      <c r="G4" s="113">
        <f t="shared" si="3"/>
        <v>1.736111111111131E-4</v>
      </c>
      <c r="H4">
        <v>3</v>
      </c>
      <c r="I4">
        <v>38</v>
      </c>
    </row>
    <row r="5" spans="1:11" x14ac:dyDescent="0.15">
      <c r="A5" s="117" t="s">
        <v>28</v>
      </c>
      <c r="B5" s="113">
        <v>2.3113425925925926E-2</v>
      </c>
      <c r="C5" s="126">
        <f t="shared" si="0"/>
        <v>18</v>
      </c>
      <c r="D5" s="15">
        <v>9.3171296296296283E-3</v>
      </c>
      <c r="E5" s="125">
        <f t="shared" si="1"/>
        <v>1.3796296296296298E-2</v>
      </c>
      <c r="F5" s="125">
        <f t="shared" si="2"/>
        <v>9.224537037037038E-3</v>
      </c>
      <c r="G5" s="113">
        <f t="shared" si="3"/>
        <v>9.2592592592590298E-5</v>
      </c>
      <c r="H5">
        <v>4</v>
      </c>
      <c r="I5">
        <v>37</v>
      </c>
    </row>
    <row r="6" spans="1:11" x14ac:dyDescent="0.15">
      <c r="A6" s="100" t="s">
        <v>54</v>
      </c>
      <c r="B6" s="113">
        <v>1.6238425925925924E-2</v>
      </c>
      <c r="C6" s="126">
        <f t="shared" si="0"/>
        <v>1</v>
      </c>
      <c r="D6" s="15">
        <v>2.3842592592592591E-3</v>
      </c>
      <c r="E6" s="125">
        <f t="shared" si="1"/>
        <v>1.3854166666666664E-2</v>
      </c>
      <c r="F6" s="125">
        <f t="shared" si="2"/>
        <v>2.3495370370370354E-3</v>
      </c>
      <c r="G6" s="113">
        <f t="shared" si="3"/>
        <v>3.4722222222223747E-5</v>
      </c>
      <c r="H6">
        <v>5</v>
      </c>
      <c r="I6">
        <v>36</v>
      </c>
    </row>
    <row r="7" spans="1:11" x14ac:dyDescent="0.15">
      <c r="A7" s="100" t="s">
        <v>72</v>
      </c>
      <c r="B7" s="113">
        <v>2.3680555555555555E-2</v>
      </c>
      <c r="C7" s="126">
        <f t="shared" si="0"/>
        <v>19</v>
      </c>
      <c r="D7" s="15">
        <v>9.7685185185185184E-3</v>
      </c>
      <c r="E7" s="125">
        <f t="shared" si="1"/>
        <v>1.3912037037037037E-2</v>
      </c>
      <c r="F7" s="125">
        <f t="shared" si="2"/>
        <v>9.7916666666666673E-3</v>
      </c>
      <c r="G7" s="113">
        <f t="shared" si="3"/>
        <v>2.3148148148148875E-5</v>
      </c>
      <c r="H7">
        <v>6</v>
      </c>
      <c r="I7">
        <v>35</v>
      </c>
    </row>
    <row r="8" spans="1:11" x14ac:dyDescent="0.15">
      <c r="A8" s="100" t="s">
        <v>138</v>
      </c>
      <c r="B8" s="113">
        <v>1.6238425925925924E-2</v>
      </c>
      <c r="C8" s="126">
        <f t="shared" si="0"/>
        <v>1</v>
      </c>
      <c r="D8" s="15">
        <v>2.2106481481481478E-3</v>
      </c>
      <c r="E8" s="125">
        <f t="shared" si="1"/>
        <v>1.4027777777777776E-2</v>
      </c>
      <c r="F8" s="125">
        <f t="shared" si="2"/>
        <v>2.3495370370370354E-3</v>
      </c>
      <c r="G8" s="113">
        <f t="shared" si="3"/>
        <v>1.3888888888888761E-4</v>
      </c>
      <c r="H8">
        <v>7</v>
      </c>
      <c r="I8">
        <v>34</v>
      </c>
    </row>
    <row r="9" spans="1:11" x14ac:dyDescent="0.15">
      <c r="A9" s="100" t="s">
        <v>23</v>
      </c>
      <c r="B9" s="113">
        <v>1.6770833333333332E-2</v>
      </c>
      <c r="C9" s="126">
        <f t="shared" si="0"/>
        <v>3</v>
      </c>
      <c r="D9" s="15">
        <v>2.7314814814814819E-3</v>
      </c>
      <c r="E9" s="125">
        <f t="shared" si="1"/>
        <v>1.403935185185185E-2</v>
      </c>
      <c r="F9" s="125">
        <f t="shared" si="2"/>
        <v>2.8819444444444439E-3</v>
      </c>
      <c r="G9" s="113">
        <f t="shared" si="3"/>
        <v>1.5046296296296205E-4</v>
      </c>
      <c r="H9">
        <v>8</v>
      </c>
      <c r="I9">
        <v>33</v>
      </c>
    </row>
    <row r="10" spans="1:11" x14ac:dyDescent="0.15">
      <c r="A10" s="100" t="s">
        <v>44</v>
      </c>
      <c r="B10" s="113">
        <v>1.8912037037037036E-2</v>
      </c>
      <c r="C10" s="126">
        <f t="shared" si="0"/>
        <v>13</v>
      </c>
      <c r="D10" s="15">
        <v>4.8611111111111112E-3</v>
      </c>
      <c r="E10" s="125">
        <f t="shared" si="1"/>
        <v>1.4050925925925925E-2</v>
      </c>
      <c r="F10" s="125">
        <f t="shared" si="2"/>
        <v>5.0231481481481481E-3</v>
      </c>
      <c r="G10" s="113">
        <f t="shared" si="3"/>
        <v>1.6203703703703692E-4</v>
      </c>
      <c r="H10">
        <v>9</v>
      </c>
      <c r="I10">
        <v>32</v>
      </c>
    </row>
    <row r="11" spans="1:11" x14ac:dyDescent="0.15">
      <c r="A11" s="100" t="s">
        <v>26</v>
      </c>
      <c r="B11" s="113">
        <v>2.0092592592592592E-2</v>
      </c>
      <c r="C11" s="126">
        <f t="shared" si="0"/>
        <v>16</v>
      </c>
      <c r="D11" s="15">
        <v>6.0069444444444441E-3</v>
      </c>
      <c r="E11" s="125">
        <f t="shared" si="1"/>
        <v>1.4085648148148149E-2</v>
      </c>
      <c r="F11" s="125">
        <f t="shared" si="2"/>
        <v>6.2037037037037043E-3</v>
      </c>
      <c r="G11" s="113">
        <f t="shared" si="3"/>
        <v>1.9675925925926024E-4</v>
      </c>
      <c r="H11">
        <v>10</v>
      </c>
      <c r="I11">
        <v>31</v>
      </c>
    </row>
    <row r="12" spans="1:11" x14ac:dyDescent="0.15">
      <c r="A12" s="117" t="s">
        <v>29</v>
      </c>
      <c r="B12" s="113">
        <v>1.8680555555555554E-2</v>
      </c>
      <c r="C12" s="126">
        <f t="shared" si="0"/>
        <v>11</v>
      </c>
      <c r="D12" s="15">
        <v>4.4675925925925933E-3</v>
      </c>
      <c r="E12" s="125">
        <f t="shared" si="1"/>
        <v>1.4212962962962962E-2</v>
      </c>
      <c r="F12" s="125">
        <f t="shared" si="2"/>
        <v>4.7916666666666663E-3</v>
      </c>
      <c r="G12" s="113">
        <f t="shared" si="3"/>
        <v>3.2407407407407298E-4</v>
      </c>
      <c r="H12">
        <v>11</v>
      </c>
      <c r="I12">
        <v>30</v>
      </c>
    </row>
    <row r="13" spans="1:11" x14ac:dyDescent="0.15">
      <c r="A13" s="118" t="s">
        <v>18</v>
      </c>
      <c r="B13" s="113">
        <v>1.7743055555555557E-2</v>
      </c>
      <c r="C13" s="126">
        <f t="shared" si="0"/>
        <v>5</v>
      </c>
      <c r="D13" s="15">
        <v>3.5185185185185185E-3</v>
      </c>
      <c r="E13" s="125">
        <f t="shared" si="1"/>
        <v>1.4224537037037039E-2</v>
      </c>
      <c r="F13" s="125">
        <f t="shared" si="2"/>
        <v>3.8541666666666689E-3</v>
      </c>
      <c r="G13" s="113">
        <f t="shared" si="3"/>
        <v>3.3564814814815045E-4</v>
      </c>
      <c r="H13">
        <v>12</v>
      </c>
      <c r="I13">
        <v>29</v>
      </c>
    </row>
    <row r="14" spans="1:11" x14ac:dyDescent="0.15">
      <c r="A14" s="118" t="s">
        <v>57</v>
      </c>
      <c r="B14" s="113">
        <v>1.6863425925925928E-2</v>
      </c>
      <c r="C14" s="126">
        <f t="shared" si="0"/>
        <v>4</v>
      </c>
      <c r="D14" s="113">
        <v>2.6041666666666665E-3</v>
      </c>
      <c r="E14" s="125">
        <f t="shared" si="1"/>
        <v>1.4259259259259261E-2</v>
      </c>
      <c r="F14" s="125">
        <f t="shared" si="2"/>
        <v>2.9745370370370394E-3</v>
      </c>
      <c r="G14" s="113">
        <f t="shared" si="3"/>
        <v>3.703703703703729E-4</v>
      </c>
      <c r="H14">
        <v>13</v>
      </c>
      <c r="I14">
        <v>28</v>
      </c>
    </row>
    <row r="15" spans="1:11" x14ac:dyDescent="0.15">
      <c r="A15" s="100" t="s">
        <v>207</v>
      </c>
      <c r="B15" s="113">
        <v>2.5740740740740745E-2</v>
      </c>
      <c r="C15" s="126">
        <f t="shared" si="0"/>
        <v>21</v>
      </c>
      <c r="D15" s="15">
        <v>1.1157407407407408E-2</v>
      </c>
      <c r="E15" s="125">
        <f t="shared" si="1"/>
        <v>1.4583333333333337E-2</v>
      </c>
      <c r="F15" s="125">
        <f t="shared" si="2"/>
        <v>1.1851851851851856E-2</v>
      </c>
      <c r="G15" s="113">
        <f t="shared" si="3"/>
        <v>6.9444444444444892E-4</v>
      </c>
      <c r="H15">
        <v>14</v>
      </c>
      <c r="I15">
        <v>27</v>
      </c>
    </row>
    <row r="16" spans="1:11" x14ac:dyDescent="0.15">
      <c r="A16" s="100" t="s">
        <v>32</v>
      </c>
      <c r="B16" s="113">
        <v>1.7905092592592594E-2</v>
      </c>
      <c r="C16" s="126">
        <f t="shared" si="0"/>
        <v>7</v>
      </c>
      <c r="D16" s="15">
        <v>3.2870370370370367E-3</v>
      </c>
      <c r="E16" s="125">
        <f t="shared" si="1"/>
        <v>1.4618055555555558E-2</v>
      </c>
      <c r="F16" s="125">
        <f t="shared" si="2"/>
        <v>4.0162037037037059E-3</v>
      </c>
      <c r="G16" s="113">
        <f t="shared" si="3"/>
        <v>7.2916666666666919E-4</v>
      </c>
      <c r="H16">
        <v>15</v>
      </c>
      <c r="I16">
        <v>26</v>
      </c>
    </row>
    <row r="17" spans="1:9" x14ac:dyDescent="0.15">
      <c r="A17" s="100" t="s">
        <v>53</v>
      </c>
      <c r="B17" s="113">
        <v>1.9409722222222221E-2</v>
      </c>
      <c r="C17" s="126">
        <f t="shared" si="0"/>
        <v>14</v>
      </c>
      <c r="D17" s="15">
        <v>4.7337962962962958E-3</v>
      </c>
      <c r="E17" s="125">
        <f t="shared" si="1"/>
        <v>1.4675925925925926E-2</v>
      </c>
      <c r="F17" s="125">
        <f t="shared" si="2"/>
        <v>5.5208333333333325E-3</v>
      </c>
      <c r="G17" s="113">
        <f t="shared" si="3"/>
        <v>7.8703703703703661E-4</v>
      </c>
      <c r="H17">
        <v>16</v>
      </c>
      <c r="I17">
        <v>25</v>
      </c>
    </row>
    <row r="18" spans="1:9" x14ac:dyDescent="0.15">
      <c r="A18" s="100" t="s">
        <v>68</v>
      </c>
      <c r="B18" s="113">
        <v>1.8703703703703705E-2</v>
      </c>
      <c r="C18" s="126">
        <f t="shared" si="0"/>
        <v>12</v>
      </c>
      <c r="D18" s="15">
        <v>3.7500000000000003E-3</v>
      </c>
      <c r="E18" s="125">
        <f t="shared" si="1"/>
        <v>1.4953703703703705E-2</v>
      </c>
      <c r="F18" s="125">
        <f t="shared" si="2"/>
        <v>4.8148148148148169E-3</v>
      </c>
      <c r="G18" s="113">
        <f t="shared" si="3"/>
        <v>1.0648148148148166E-3</v>
      </c>
      <c r="H18">
        <v>17</v>
      </c>
      <c r="I18">
        <v>25</v>
      </c>
    </row>
    <row r="19" spans="1:9" x14ac:dyDescent="0.15">
      <c r="A19" s="100" t="s">
        <v>15</v>
      </c>
      <c r="B19" s="113">
        <v>1.7754629629629631E-2</v>
      </c>
      <c r="C19" s="126">
        <f t="shared" si="0"/>
        <v>6</v>
      </c>
      <c r="D19" s="15">
        <v>2.5347222222222221E-3</v>
      </c>
      <c r="E19" s="125">
        <f t="shared" si="1"/>
        <v>1.5219907407407408E-2</v>
      </c>
      <c r="F19" s="125">
        <f t="shared" si="2"/>
        <v>3.8657407407407425E-3</v>
      </c>
      <c r="G19" s="113">
        <f t="shared" si="3"/>
        <v>1.3310185185185204E-3</v>
      </c>
      <c r="H19">
        <v>18</v>
      </c>
      <c r="I19">
        <v>25</v>
      </c>
    </row>
    <row r="20" spans="1:9" x14ac:dyDescent="0.15">
      <c r="A20" s="100" t="s">
        <v>104</v>
      </c>
      <c r="B20" s="113">
        <v>1.9699074074074074E-2</v>
      </c>
      <c r="C20" s="126">
        <f t="shared" si="0"/>
        <v>15</v>
      </c>
      <c r="D20" s="128">
        <f>B20</f>
        <v>1.9699074074074074E-2</v>
      </c>
      <c r="E20" s="125">
        <v>1.5277777777777777E-2</v>
      </c>
      <c r="F20" s="125">
        <f t="shared" si="2"/>
        <v>5.8101851851851856E-3</v>
      </c>
      <c r="G20" s="113">
        <f t="shared" si="3"/>
        <v>1.3888888888888888E-2</v>
      </c>
      <c r="H20">
        <v>19</v>
      </c>
      <c r="I20">
        <v>25</v>
      </c>
    </row>
    <row r="21" spans="1:9" x14ac:dyDescent="0.15">
      <c r="A21" s="100" t="s">
        <v>105</v>
      </c>
      <c r="B21" s="113">
        <v>2.1365740740740741E-2</v>
      </c>
      <c r="C21" s="126">
        <f t="shared" si="0"/>
        <v>17</v>
      </c>
      <c r="D21" s="128">
        <f>B21</f>
        <v>2.1365740740740741E-2</v>
      </c>
      <c r="E21" s="125">
        <v>1.5277777777777777E-2</v>
      </c>
      <c r="F21" s="125">
        <f t="shared" si="2"/>
        <v>7.4768518518518526E-3</v>
      </c>
      <c r="G21" s="113">
        <f t="shared" si="3"/>
        <v>1.3888888888888888E-2</v>
      </c>
      <c r="H21">
        <v>20</v>
      </c>
      <c r="I21">
        <v>25</v>
      </c>
    </row>
    <row r="22" spans="1:9" x14ac:dyDescent="0.15">
      <c r="A22" s="100" t="s">
        <v>208</v>
      </c>
      <c r="B22" s="113">
        <v>3.7766203703703705E-2</v>
      </c>
      <c r="C22" s="126">
        <f t="shared" si="0"/>
        <v>22</v>
      </c>
      <c r="D22" s="128">
        <f>B22</f>
        <v>3.7766203703703705E-2</v>
      </c>
      <c r="E22" s="125">
        <v>1.5277777777777777E-2</v>
      </c>
      <c r="F22" s="125">
        <f t="shared" si="2"/>
        <v>2.3877314814814816E-2</v>
      </c>
      <c r="G22" s="113">
        <f t="shared" si="3"/>
        <v>1.3888888888888888E-2</v>
      </c>
      <c r="H22">
        <v>21</v>
      </c>
      <c r="I22">
        <v>25</v>
      </c>
    </row>
    <row r="23" spans="1:9" x14ac:dyDescent="0.15">
      <c r="A23" s="100" t="s">
        <v>49</v>
      </c>
      <c r="B23" s="113">
        <v>2.4444444444444446E-2</v>
      </c>
      <c r="C23" s="126">
        <f t="shared" si="0"/>
        <v>20</v>
      </c>
      <c r="D23" s="15">
        <v>9.0624999999999994E-3</v>
      </c>
      <c r="E23" s="125">
        <f>B23-D23</f>
        <v>1.5381944444444446E-2</v>
      </c>
      <c r="F23" s="125">
        <f t="shared" si="2"/>
        <v>1.0555555555555558E-2</v>
      </c>
      <c r="G23" s="113">
        <f t="shared" si="3"/>
        <v>1.4930555555555582E-3</v>
      </c>
      <c r="H23">
        <v>22</v>
      </c>
      <c r="I23">
        <v>25</v>
      </c>
    </row>
  </sheetData>
  <autoFilter ref="A1:H1">
    <sortState ref="A2:H23">
      <sortCondition ref="E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AB93"/>
  <sheetViews>
    <sheetView tabSelected="1" workbookViewId="0">
      <pane xSplit="1" topLeftCell="J1" activePane="topRight" state="frozen"/>
      <selection pane="topRight" activeCell="S9" sqref="S9"/>
    </sheetView>
  </sheetViews>
  <sheetFormatPr baseColWidth="10" defaultColWidth="8.83203125" defaultRowHeight="13" x14ac:dyDescent="0.15"/>
  <cols>
    <col min="1" max="1" width="20" bestFit="1" customWidth="1"/>
    <col min="2" max="2" width="2.83203125" customWidth="1"/>
    <col min="3" max="4" width="8.6640625" customWidth="1"/>
    <col min="5" max="5" width="3.33203125" customWidth="1"/>
    <col min="6" max="20" width="8.6640625" customWidth="1"/>
    <col min="21" max="21" width="3.33203125" customWidth="1"/>
    <col min="22" max="22" width="8.6640625" customWidth="1"/>
    <col min="23" max="23" width="7.5" bestFit="1" customWidth="1"/>
    <col min="24" max="24" width="5.83203125" bestFit="1" customWidth="1"/>
    <col min="25" max="25" width="9.5" bestFit="1" customWidth="1"/>
    <col min="26" max="26" width="3" bestFit="1" customWidth="1"/>
    <col min="27" max="27" width="7.6640625" bestFit="1" customWidth="1"/>
  </cols>
  <sheetData>
    <row r="1" spans="1:28" ht="52" x14ac:dyDescent="0.15">
      <c r="A1" s="141" t="s">
        <v>143</v>
      </c>
      <c r="B1" t="s">
        <v>175</v>
      </c>
      <c r="C1" s="135" t="s">
        <v>3</v>
      </c>
      <c r="D1" s="134" t="s">
        <v>4</v>
      </c>
      <c r="E1" s="133" t="s">
        <v>144</v>
      </c>
      <c r="F1" s="135" t="s">
        <v>145</v>
      </c>
      <c r="G1" s="134" t="s">
        <v>5</v>
      </c>
      <c r="H1" s="135" t="s">
        <v>146</v>
      </c>
      <c r="I1" s="134" t="s">
        <v>147</v>
      </c>
      <c r="J1" s="135" t="s">
        <v>6</v>
      </c>
      <c r="K1" s="130" t="s">
        <v>108</v>
      </c>
      <c r="L1" s="134" t="s">
        <v>7</v>
      </c>
      <c r="M1" s="135" t="s">
        <v>99</v>
      </c>
      <c r="N1" s="130" t="s">
        <v>109</v>
      </c>
      <c r="O1" s="131" t="s">
        <v>148</v>
      </c>
      <c r="P1" s="134" t="s">
        <v>8</v>
      </c>
      <c r="Q1" s="135" t="s">
        <v>101</v>
      </c>
      <c r="R1" s="130" t="s">
        <v>110</v>
      </c>
      <c r="S1" s="134" t="s">
        <v>103</v>
      </c>
      <c r="T1" s="135" t="s">
        <v>9</v>
      </c>
      <c r="U1" s="133" t="s">
        <v>10</v>
      </c>
      <c r="V1" s="129" t="s">
        <v>176</v>
      </c>
      <c r="W1" t="s">
        <v>210</v>
      </c>
      <c r="X1" t="s">
        <v>175</v>
      </c>
      <c r="Y1" t="s">
        <v>194</v>
      </c>
      <c r="Z1">
        <v>15</v>
      </c>
      <c r="AA1" t="s">
        <v>211</v>
      </c>
    </row>
    <row r="2" spans="1:28" x14ac:dyDescent="0.15">
      <c r="A2" s="45" t="s">
        <v>12</v>
      </c>
      <c r="B2" s="3">
        <v>1</v>
      </c>
      <c r="C2" s="136">
        <v>25</v>
      </c>
      <c r="D2" s="137">
        <v>37</v>
      </c>
      <c r="E2" s="70"/>
      <c r="F2" s="136">
        <v>39</v>
      </c>
      <c r="G2" s="137">
        <v>39</v>
      </c>
      <c r="H2" s="136">
        <v>31</v>
      </c>
      <c r="I2" s="137">
        <v>35</v>
      </c>
      <c r="J2" s="136">
        <v>31</v>
      </c>
      <c r="K2" s="70">
        <v>45</v>
      </c>
      <c r="L2" s="137"/>
      <c r="M2" s="136">
        <v>34</v>
      </c>
      <c r="N2" s="70"/>
      <c r="O2" s="70">
        <v>37</v>
      </c>
      <c r="P2" s="137">
        <v>34</v>
      </c>
      <c r="Q2" s="136">
        <v>35</v>
      </c>
      <c r="R2" s="70">
        <v>25</v>
      </c>
      <c r="S2" s="137">
        <v>31</v>
      </c>
      <c r="T2" s="136">
        <v>20</v>
      </c>
      <c r="U2" s="73"/>
      <c r="V2" s="70"/>
      <c r="W2" s="70">
        <f>IF(X2&gt;=$Z$1,ROUND(SUM(LARGE(C2:V2,{1,2,3,4,5,6,7,8,9,10,11,12,13,14,15})),0),Y2)</f>
        <v>498</v>
      </c>
      <c r="X2" s="70">
        <f>COUNT(C2:V2)</f>
        <v>15</v>
      </c>
      <c r="Y2" s="70">
        <f>SUM(C2:T2)</f>
        <v>498</v>
      </c>
      <c r="Z2" s="132"/>
      <c r="AA2" s="132">
        <v>3</v>
      </c>
      <c r="AB2" s="132"/>
    </row>
    <row r="3" spans="1:28" hidden="1" x14ac:dyDescent="0.15">
      <c r="A3" t="s">
        <v>11</v>
      </c>
    </row>
    <row r="4" spans="1:28" hidden="1" x14ac:dyDescent="0.15">
      <c r="A4" t="s">
        <v>14</v>
      </c>
    </row>
    <row r="5" spans="1:28" x14ac:dyDescent="0.15">
      <c r="A5" s="73" t="s">
        <v>33</v>
      </c>
      <c r="B5">
        <v>1</v>
      </c>
      <c r="C5" s="136">
        <v>34</v>
      </c>
      <c r="D5" s="137">
        <v>29</v>
      </c>
      <c r="E5" s="70"/>
      <c r="F5" s="136">
        <v>35</v>
      </c>
      <c r="G5" s="137">
        <v>34</v>
      </c>
      <c r="H5" s="136">
        <v>32</v>
      </c>
      <c r="I5" s="137">
        <v>31</v>
      </c>
      <c r="J5" s="136">
        <v>30</v>
      </c>
      <c r="K5" s="70">
        <v>24</v>
      </c>
      <c r="L5" s="137">
        <v>34</v>
      </c>
      <c r="M5" s="136">
        <v>38</v>
      </c>
      <c r="N5" s="70">
        <v>25</v>
      </c>
      <c r="O5" s="70"/>
      <c r="P5" s="137">
        <v>33</v>
      </c>
      <c r="Q5" s="136">
        <v>37</v>
      </c>
      <c r="R5" s="70">
        <v>29</v>
      </c>
      <c r="S5" s="137">
        <v>37</v>
      </c>
      <c r="T5" s="136">
        <v>20</v>
      </c>
      <c r="U5" s="73"/>
      <c r="V5" s="70"/>
      <c r="W5" s="70">
        <f>IF(X5&gt;=$Z$1,ROUND(SUM(LARGE(C5:V5,{1,2,3,4,5,6,7,8,9,10,11,12,13,14,15})),0),Y5)</f>
        <v>482</v>
      </c>
      <c r="X5" s="70">
        <f>COUNT(C5:V5)</f>
        <v>16</v>
      </c>
      <c r="Y5" s="70">
        <f>SUM(C5:T5)</f>
        <v>502</v>
      </c>
      <c r="Z5" s="132"/>
      <c r="AA5" s="132">
        <v>1</v>
      </c>
      <c r="AB5" s="132"/>
    </row>
    <row r="6" spans="1:28" x14ac:dyDescent="0.15">
      <c r="A6" s="142" t="s">
        <v>20</v>
      </c>
      <c r="B6" s="11">
        <v>1</v>
      </c>
      <c r="C6" s="136">
        <v>25</v>
      </c>
      <c r="D6" s="137">
        <v>20</v>
      </c>
      <c r="E6" s="70"/>
      <c r="F6" s="136">
        <v>37</v>
      </c>
      <c r="G6" s="137">
        <v>35</v>
      </c>
      <c r="H6" s="136">
        <v>25</v>
      </c>
      <c r="I6" s="137">
        <v>20</v>
      </c>
      <c r="J6" s="136">
        <v>36</v>
      </c>
      <c r="K6" s="70">
        <v>20</v>
      </c>
      <c r="L6" s="137">
        <v>36</v>
      </c>
      <c r="M6" s="136">
        <v>20</v>
      </c>
      <c r="N6" s="70">
        <v>33</v>
      </c>
      <c r="O6" s="70">
        <v>35</v>
      </c>
      <c r="P6" s="137">
        <v>40</v>
      </c>
      <c r="Q6" s="136">
        <v>40</v>
      </c>
      <c r="R6" s="70">
        <v>32</v>
      </c>
      <c r="S6" s="137"/>
      <c r="T6" s="136">
        <v>39</v>
      </c>
      <c r="U6" s="139"/>
      <c r="V6" s="70"/>
      <c r="W6" s="70">
        <f>IF(X6&gt;=$Z$1,ROUND(SUM(LARGE(C6:V6,{1,2,3,4,5,6,7,8,9,10,11,12,13,14,15})),0),Y6)</f>
        <v>473</v>
      </c>
      <c r="X6" s="70">
        <f>COUNT(C6:V6)</f>
        <v>16</v>
      </c>
      <c r="Y6" s="70">
        <f>SUM(C6:T6)</f>
        <v>493</v>
      </c>
      <c r="Z6" s="132"/>
      <c r="AA6" s="132">
        <v>2</v>
      </c>
      <c r="AB6" s="132"/>
    </row>
    <row r="7" spans="1:28" hidden="1" x14ac:dyDescent="0.15">
      <c r="A7" t="s">
        <v>21</v>
      </c>
    </row>
    <row r="8" spans="1:28" hidden="1" x14ac:dyDescent="0.15">
      <c r="A8" t="s">
        <v>24</v>
      </c>
    </row>
    <row r="9" spans="1:28" x14ac:dyDescent="0.15">
      <c r="A9" s="143" t="s">
        <v>18</v>
      </c>
      <c r="B9">
        <v>1</v>
      </c>
      <c r="C9" s="136">
        <v>33</v>
      </c>
      <c r="D9" s="137">
        <v>30</v>
      </c>
      <c r="E9" s="138"/>
      <c r="F9" s="136">
        <v>27</v>
      </c>
      <c r="G9" s="137">
        <v>32</v>
      </c>
      <c r="H9" s="136">
        <v>20</v>
      </c>
      <c r="I9" s="137">
        <v>30</v>
      </c>
      <c r="J9" s="136">
        <v>25</v>
      </c>
      <c r="K9" s="70">
        <v>32</v>
      </c>
      <c r="L9" s="137">
        <v>28</v>
      </c>
      <c r="M9" s="136">
        <v>35</v>
      </c>
      <c r="N9" s="70">
        <v>40</v>
      </c>
      <c r="O9" s="70">
        <v>34</v>
      </c>
      <c r="P9" s="137"/>
      <c r="Q9" s="136">
        <v>32</v>
      </c>
      <c r="R9" s="70">
        <v>34</v>
      </c>
      <c r="S9" s="137">
        <v>28</v>
      </c>
      <c r="T9" s="136">
        <v>29</v>
      </c>
      <c r="U9" s="139"/>
      <c r="V9" s="70"/>
      <c r="W9" s="70">
        <f>IF(X9&gt;=$Z$1,ROUND(SUM(LARGE(C9:V9,{1,2,3,4,5,6,7,8,9,10,11,12,13,14,15})),0),Y9)</f>
        <v>469</v>
      </c>
      <c r="X9" s="70">
        <f>COUNT(C9:V9)</f>
        <v>16</v>
      </c>
      <c r="Y9" s="70">
        <f>SUM(C9:T9)</f>
        <v>489</v>
      </c>
      <c r="Z9" s="132"/>
      <c r="AA9" s="132">
        <v>4</v>
      </c>
      <c r="AB9" s="132"/>
    </row>
    <row r="10" spans="1:28" x14ac:dyDescent="0.15">
      <c r="A10" s="73" t="s">
        <v>25</v>
      </c>
      <c r="B10" s="11">
        <v>1</v>
      </c>
      <c r="C10" s="136">
        <v>26</v>
      </c>
      <c r="D10" s="137">
        <v>32</v>
      </c>
      <c r="E10" s="70"/>
      <c r="F10" s="136"/>
      <c r="G10" s="137">
        <v>25</v>
      </c>
      <c r="H10" s="136">
        <v>45</v>
      </c>
      <c r="I10" s="137">
        <v>25</v>
      </c>
      <c r="J10" s="136">
        <v>20</v>
      </c>
      <c r="K10" s="70">
        <v>40</v>
      </c>
      <c r="L10" s="137">
        <v>39</v>
      </c>
      <c r="M10" s="136">
        <v>37</v>
      </c>
      <c r="N10" s="70">
        <v>35</v>
      </c>
      <c r="O10" s="70">
        <v>36</v>
      </c>
      <c r="P10" s="137">
        <v>39</v>
      </c>
      <c r="Q10" s="136"/>
      <c r="R10" s="70"/>
      <c r="S10" s="137">
        <v>20</v>
      </c>
      <c r="T10" s="136">
        <v>40</v>
      </c>
      <c r="U10" s="73"/>
      <c r="V10" s="70"/>
      <c r="W10" s="70">
        <f>IF(X10&gt;=$Z$1,ROUND(SUM(LARGE(C10:V10,{1,2,3,4,5,6,7,8,9,10,11,12,13,14,15})),0),Y10)</f>
        <v>459</v>
      </c>
      <c r="X10" s="70">
        <f>COUNT(C10:V10)</f>
        <v>14</v>
      </c>
      <c r="Y10" s="70">
        <f>SUM(C10:T10)</f>
        <v>459</v>
      </c>
      <c r="Z10" s="132"/>
      <c r="AA10" s="132">
        <v>5</v>
      </c>
      <c r="AB10" s="132"/>
    </row>
    <row r="11" spans="1:28" x14ac:dyDescent="0.15">
      <c r="A11" s="144" t="s">
        <v>28</v>
      </c>
      <c r="B11" s="89">
        <v>1</v>
      </c>
      <c r="C11" s="136">
        <v>25</v>
      </c>
      <c r="D11" s="137">
        <v>39</v>
      </c>
      <c r="E11" s="70"/>
      <c r="F11" s="136"/>
      <c r="G11" s="137">
        <v>40</v>
      </c>
      <c r="H11" s="136">
        <v>20</v>
      </c>
      <c r="I11" s="137">
        <v>39</v>
      </c>
      <c r="J11" s="136">
        <v>39</v>
      </c>
      <c r="K11" s="70">
        <v>20</v>
      </c>
      <c r="L11" s="137">
        <v>20</v>
      </c>
      <c r="M11" s="136">
        <v>31</v>
      </c>
      <c r="N11" s="70">
        <v>20</v>
      </c>
      <c r="O11" s="70">
        <v>25</v>
      </c>
      <c r="P11" s="137">
        <v>37</v>
      </c>
      <c r="Q11" s="136">
        <v>31</v>
      </c>
      <c r="R11" s="70">
        <v>25</v>
      </c>
      <c r="S11" s="137">
        <v>30</v>
      </c>
      <c r="T11" s="136">
        <v>37</v>
      </c>
      <c r="U11" s="73"/>
      <c r="V11" s="70"/>
      <c r="W11" s="70">
        <f>IF(X11&gt;=$Z$1,ROUND(SUM(LARGE(C11:V11,{1,2,3,4,5,6,7,8,9,10,11,12,13,14,15})),0),Y11)</f>
        <v>458</v>
      </c>
      <c r="X11" s="70">
        <f>COUNT(C11:V11)</f>
        <v>16</v>
      </c>
      <c r="Y11" s="70">
        <f>SUM(C11:T11)</f>
        <v>478</v>
      </c>
      <c r="Z11" s="132"/>
      <c r="AA11" s="132">
        <v>6</v>
      </c>
      <c r="AB11" s="132"/>
    </row>
    <row r="12" spans="1:28" hidden="1" x14ac:dyDescent="0.15">
      <c r="A12" t="s">
        <v>31</v>
      </c>
    </row>
    <row r="13" spans="1:28" x14ac:dyDescent="0.15">
      <c r="A13" s="73" t="s">
        <v>29</v>
      </c>
      <c r="B13">
        <v>1</v>
      </c>
      <c r="C13" s="136">
        <v>29</v>
      </c>
      <c r="D13" s="137">
        <v>36</v>
      </c>
      <c r="E13" s="70"/>
      <c r="F13" s="136">
        <v>31</v>
      </c>
      <c r="G13" s="137">
        <v>25</v>
      </c>
      <c r="H13" s="136">
        <v>33</v>
      </c>
      <c r="I13" s="137">
        <v>25</v>
      </c>
      <c r="J13" s="136">
        <v>28</v>
      </c>
      <c r="K13" s="70">
        <v>34</v>
      </c>
      <c r="L13" s="137">
        <v>30</v>
      </c>
      <c r="M13" s="136">
        <v>32</v>
      </c>
      <c r="N13" s="70">
        <v>20</v>
      </c>
      <c r="O13" s="70">
        <v>20</v>
      </c>
      <c r="P13" s="137">
        <v>32</v>
      </c>
      <c r="Q13" s="136">
        <v>34</v>
      </c>
      <c r="R13" s="70">
        <v>20</v>
      </c>
      <c r="S13" s="137">
        <v>36</v>
      </c>
      <c r="T13" s="136">
        <v>30</v>
      </c>
      <c r="U13" s="73"/>
      <c r="V13" s="70"/>
      <c r="W13" s="70">
        <f>IF(X13&gt;=$Z$1,ROUND(SUM(LARGE(C13:V13,{1,2,3,4,5,6,7,8,9,10,11,12,13,14,15})),0),Y13)</f>
        <v>455</v>
      </c>
      <c r="X13" s="70">
        <f>COUNT(C13:V13)</f>
        <v>17</v>
      </c>
      <c r="Y13" s="70">
        <f>SUM(C13:T13)</f>
        <v>495</v>
      </c>
      <c r="Z13" s="132"/>
      <c r="AA13" s="132">
        <v>7</v>
      </c>
      <c r="AB13" s="132"/>
    </row>
    <row r="14" spans="1:28" x14ac:dyDescent="0.15">
      <c r="A14" s="73" t="s">
        <v>37</v>
      </c>
      <c r="B14">
        <v>1</v>
      </c>
      <c r="C14" s="136">
        <v>25</v>
      </c>
      <c r="D14" s="137"/>
      <c r="E14" s="138"/>
      <c r="F14" s="136"/>
      <c r="G14" s="137">
        <v>33</v>
      </c>
      <c r="H14" s="136"/>
      <c r="I14" s="137">
        <v>40</v>
      </c>
      <c r="J14" s="136">
        <v>20</v>
      </c>
      <c r="K14" s="70">
        <v>20</v>
      </c>
      <c r="L14" s="137">
        <v>40</v>
      </c>
      <c r="M14" s="136">
        <v>40</v>
      </c>
      <c r="N14" s="70">
        <v>24</v>
      </c>
      <c r="O14" s="70">
        <v>32</v>
      </c>
      <c r="P14" s="137">
        <v>38</v>
      </c>
      <c r="Q14" s="136">
        <v>36</v>
      </c>
      <c r="R14" s="70">
        <v>30</v>
      </c>
      <c r="S14" s="137">
        <v>38</v>
      </c>
      <c r="T14" s="136">
        <v>38</v>
      </c>
      <c r="U14" s="73"/>
      <c r="V14" s="70"/>
      <c r="W14" s="70">
        <f>IF(X14&gt;=$Z$1,ROUND(SUM(LARGE(C14:V14,{1,2,3,4,5,6,7,8,9,10,11,12,13,14,15})),0),Y14)</f>
        <v>454</v>
      </c>
      <c r="X14" s="70">
        <f>COUNT(C14:V14)</f>
        <v>14</v>
      </c>
      <c r="Y14" s="70">
        <f>SUM(C14:T14)</f>
        <v>454</v>
      </c>
      <c r="Z14" s="132"/>
      <c r="AA14" s="132">
        <v>8</v>
      </c>
      <c r="AB14" s="132"/>
    </row>
    <row r="15" spans="1:28" hidden="1" x14ac:dyDescent="0.15">
      <c r="A15" t="s">
        <v>34</v>
      </c>
    </row>
    <row r="16" spans="1:28" hidden="1" x14ac:dyDescent="0.15">
      <c r="A16" t="s">
        <v>38</v>
      </c>
    </row>
    <row r="17" spans="1:28" hidden="1" x14ac:dyDescent="0.15">
      <c r="A17" s="3" t="s">
        <v>167</v>
      </c>
      <c r="B17" s="3"/>
    </row>
    <row r="18" spans="1:28" x14ac:dyDescent="0.15">
      <c r="A18" s="45" t="s">
        <v>44</v>
      </c>
      <c r="B18" s="89">
        <v>1</v>
      </c>
      <c r="C18" s="136">
        <v>25</v>
      </c>
      <c r="D18" s="137">
        <v>28</v>
      </c>
      <c r="E18" s="70"/>
      <c r="F18" s="136">
        <v>34</v>
      </c>
      <c r="G18" s="137">
        <v>36</v>
      </c>
      <c r="H18" s="136">
        <v>35</v>
      </c>
      <c r="I18" s="137">
        <v>20</v>
      </c>
      <c r="J18" s="136">
        <v>25</v>
      </c>
      <c r="K18" s="70">
        <v>35</v>
      </c>
      <c r="L18" s="137">
        <v>29</v>
      </c>
      <c r="M18" s="136">
        <v>33</v>
      </c>
      <c r="N18" s="70"/>
      <c r="O18" s="70"/>
      <c r="P18" s="137">
        <v>28</v>
      </c>
      <c r="Q18" s="136">
        <v>20</v>
      </c>
      <c r="R18" s="70">
        <v>27</v>
      </c>
      <c r="S18" s="137">
        <v>32</v>
      </c>
      <c r="T18" s="136">
        <v>32</v>
      </c>
      <c r="U18" s="139"/>
      <c r="V18" s="70"/>
      <c r="W18" s="140">
        <f>IF(X18&gt;=$Z$1,ROUND(SUM(LARGE(C18:V18,{1,2,3,4,5,6,7,8,9,10,11,12,13,14,15})),0),Y18)</f>
        <v>439</v>
      </c>
      <c r="X18" s="70">
        <f>COUNT(C18:V18)</f>
        <v>15</v>
      </c>
      <c r="Y18" s="70">
        <f>SUM(C18:T18)</f>
        <v>439</v>
      </c>
      <c r="Z18" s="132"/>
      <c r="AA18" s="132">
        <v>9</v>
      </c>
      <c r="AB18" s="132"/>
    </row>
    <row r="19" spans="1:28" x14ac:dyDescent="0.15">
      <c r="A19" s="73" t="s">
        <v>57</v>
      </c>
      <c r="B19">
        <v>1</v>
      </c>
      <c r="C19" s="136">
        <v>20</v>
      </c>
      <c r="D19" s="137">
        <v>25</v>
      </c>
      <c r="E19" s="70"/>
      <c r="F19" s="136">
        <v>29</v>
      </c>
      <c r="G19" s="137">
        <v>27</v>
      </c>
      <c r="H19" s="136">
        <v>26</v>
      </c>
      <c r="I19" s="137">
        <v>32</v>
      </c>
      <c r="J19" s="136">
        <v>29</v>
      </c>
      <c r="K19" s="70">
        <v>24</v>
      </c>
      <c r="L19" s="137">
        <v>32</v>
      </c>
      <c r="M19" s="136">
        <v>20</v>
      </c>
      <c r="N19" s="70">
        <v>25</v>
      </c>
      <c r="O19" s="70">
        <v>38</v>
      </c>
      <c r="P19" s="137">
        <v>27</v>
      </c>
      <c r="Q19" s="136">
        <v>33</v>
      </c>
      <c r="R19" s="70">
        <v>25</v>
      </c>
      <c r="S19" s="137">
        <v>20</v>
      </c>
      <c r="T19" s="136">
        <v>28</v>
      </c>
      <c r="U19" s="73"/>
      <c r="V19" s="70"/>
      <c r="W19" s="140">
        <f>IF(X19&gt;=$Z$1,ROUND(SUM(LARGE(C19:V19,{1,2,3,4,5,6,7,8,9,10,11,12,13,14,15})),0),Y19)</f>
        <v>420</v>
      </c>
      <c r="X19" s="70">
        <f>COUNT(C19:V19)</f>
        <v>17</v>
      </c>
      <c r="Y19" s="70">
        <f>SUM(C19:T19)</f>
        <v>460</v>
      </c>
      <c r="Z19" s="132"/>
      <c r="AA19" s="132">
        <v>10</v>
      </c>
      <c r="AB19" s="132"/>
    </row>
    <row r="20" spans="1:28" x14ac:dyDescent="0.15">
      <c r="A20" s="73" t="s">
        <v>30</v>
      </c>
      <c r="B20">
        <v>1</v>
      </c>
      <c r="C20" s="136">
        <v>38</v>
      </c>
      <c r="D20" s="137">
        <v>20</v>
      </c>
      <c r="E20" s="70"/>
      <c r="F20" s="136">
        <v>30</v>
      </c>
      <c r="G20" s="137">
        <v>26</v>
      </c>
      <c r="H20" s="136">
        <v>28</v>
      </c>
      <c r="I20" s="137">
        <v>34</v>
      </c>
      <c r="J20" s="136">
        <v>32</v>
      </c>
      <c r="K20" s="70">
        <v>20</v>
      </c>
      <c r="L20" s="137">
        <v>37</v>
      </c>
      <c r="M20" s="136"/>
      <c r="N20" s="70">
        <v>25</v>
      </c>
      <c r="O20" s="70">
        <v>39</v>
      </c>
      <c r="P20" s="137">
        <v>35</v>
      </c>
      <c r="Q20" s="136"/>
      <c r="R20" s="70">
        <v>26</v>
      </c>
      <c r="S20" s="137">
        <v>26</v>
      </c>
      <c r="T20" s="136"/>
      <c r="U20" s="73"/>
      <c r="V20" s="70"/>
      <c r="W20" s="70">
        <f>IF(X20&gt;=$Z$1,ROUND(SUM(LARGE(C20:V20,{1,2,3,4,5,6,7,8,9,10,11,12,13,14,15})),0),Y20)</f>
        <v>416</v>
      </c>
      <c r="X20" s="70">
        <f>COUNT(C20:V20)</f>
        <v>14</v>
      </c>
      <c r="Y20" s="70">
        <f>SUM(C20:T20)</f>
        <v>416</v>
      </c>
      <c r="Z20" s="132"/>
      <c r="AA20" s="132"/>
      <c r="AB20" s="132"/>
    </row>
    <row r="21" spans="1:28" hidden="1" x14ac:dyDescent="0.15">
      <c r="A21" t="s">
        <v>41</v>
      </c>
      <c r="B21" s="11"/>
    </row>
    <row r="22" spans="1:28" x14ac:dyDescent="0.15">
      <c r="A22" s="73" t="s">
        <v>49</v>
      </c>
      <c r="B22">
        <v>1</v>
      </c>
      <c r="C22" s="136">
        <v>25</v>
      </c>
      <c r="D22" s="137">
        <v>25</v>
      </c>
      <c r="E22" s="70"/>
      <c r="F22" s="136">
        <v>40</v>
      </c>
      <c r="G22" s="137">
        <v>38</v>
      </c>
      <c r="H22" s="136">
        <v>20</v>
      </c>
      <c r="I22" s="137">
        <v>26</v>
      </c>
      <c r="J22" s="136">
        <v>33</v>
      </c>
      <c r="K22" s="70">
        <v>20</v>
      </c>
      <c r="L22" s="137">
        <v>26</v>
      </c>
      <c r="M22" s="136">
        <v>30</v>
      </c>
      <c r="N22" s="70"/>
      <c r="O22" s="70">
        <v>24</v>
      </c>
      <c r="P22" s="137">
        <v>20</v>
      </c>
      <c r="Q22" s="136">
        <v>30</v>
      </c>
      <c r="R22" s="70"/>
      <c r="S22" s="137">
        <v>20</v>
      </c>
      <c r="T22" s="136">
        <v>25</v>
      </c>
      <c r="U22" s="73"/>
      <c r="V22" s="70"/>
      <c r="W22" s="70">
        <f>IF(X22&gt;=$Z$1,ROUND(SUM(LARGE(C22:V22,{1,2,3,4,5,6,7,8,9,10,11,12,13,14,15})),0),Y22)</f>
        <v>402</v>
      </c>
      <c r="X22" s="70">
        <f>COUNT(C22:V22)</f>
        <v>15</v>
      </c>
      <c r="Y22" s="70">
        <f>SUM(C22:T22)</f>
        <v>402</v>
      </c>
      <c r="Z22" s="132"/>
      <c r="AA22" s="132"/>
      <c r="AB22" s="132"/>
    </row>
    <row r="23" spans="1:28" x14ac:dyDescent="0.15">
      <c r="A23" s="73" t="s">
        <v>53</v>
      </c>
      <c r="B23">
        <v>1</v>
      </c>
      <c r="C23" s="136"/>
      <c r="D23" s="137">
        <v>25</v>
      </c>
      <c r="E23" s="70"/>
      <c r="F23" s="136"/>
      <c r="G23" s="137">
        <v>25</v>
      </c>
      <c r="H23" s="136">
        <v>30</v>
      </c>
      <c r="I23" s="137">
        <v>25</v>
      </c>
      <c r="J23" s="136"/>
      <c r="K23" s="70">
        <v>20</v>
      </c>
      <c r="L23" s="137">
        <v>31</v>
      </c>
      <c r="M23" s="136">
        <v>28</v>
      </c>
      <c r="N23" s="70">
        <v>45</v>
      </c>
      <c r="O23" s="70">
        <v>33</v>
      </c>
      <c r="P23" s="137"/>
      <c r="Q23" s="136"/>
      <c r="R23" s="70">
        <v>50</v>
      </c>
      <c r="S23" s="137">
        <v>33</v>
      </c>
      <c r="T23" s="136">
        <v>25</v>
      </c>
      <c r="U23" s="73"/>
      <c r="V23" s="70"/>
      <c r="W23" s="70">
        <f>IF(X23&gt;=$Z$1,ROUND(SUM(LARGE(C23:V23,{1,2,3,4,5,6,7,8,9,10,11,12,13,14,15})),0),Y23)</f>
        <v>370</v>
      </c>
      <c r="X23" s="70">
        <f>COUNT(C23:V23)</f>
        <v>12</v>
      </c>
      <c r="Y23" s="70">
        <f>SUM(C23:T23)</f>
        <v>370</v>
      </c>
      <c r="Z23" s="132"/>
      <c r="AA23" s="132"/>
      <c r="AB23" s="132"/>
    </row>
    <row r="24" spans="1:28" hidden="1" x14ac:dyDescent="0.15">
      <c r="A24" s="8" t="s">
        <v>45</v>
      </c>
      <c r="B24" s="8"/>
    </row>
    <row r="25" spans="1:28" x14ac:dyDescent="0.15">
      <c r="A25" s="143" t="s">
        <v>56</v>
      </c>
      <c r="B25" s="8">
        <v>1</v>
      </c>
      <c r="C25" s="136">
        <v>39</v>
      </c>
      <c r="D25" s="137">
        <v>26</v>
      </c>
      <c r="E25" s="70"/>
      <c r="F25" s="136">
        <v>36</v>
      </c>
      <c r="G25" s="137"/>
      <c r="H25" s="136">
        <v>29</v>
      </c>
      <c r="I25" s="137">
        <v>20</v>
      </c>
      <c r="J25" s="136">
        <v>38</v>
      </c>
      <c r="K25" s="70">
        <v>50</v>
      </c>
      <c r="L25" s="137">
        <v>20</v>
      </c>
      <c r="M25" s="136">
        <v>36</v>
      </c>
      <c r="N25" s="70"/>
      <c r="O25" s="70"/>
      <c r="P25" s="137"/>
      <c r="Q25" s="136"/>
      <c r="R25" s="70"/>
      <c r="S25" s="137">
        <v>40</v>
      </c>
      <c r="T25" s="136">
        <v>34</v>
      </c>
      <c r="U25" s="73"/>
      <c r="V25" s="70"/>
      <c r="W25" s="70">
        <f>IF(X25&gt;=$Z$1,ROUND(SUM(LARGE(C25:V25,{1,2,3,4,5,6,7,8,9,10,11,12,13,14,15})),0),Y25)</f>
        <v>368</v>
      </c>
      <c r="X25" s="70">
        <f>COUNT(C25:V25)</f>
        <v>11</v>
      </c>
      <c r="Y25" s="70">
        <f>SUM(C25:T25)</f>
        <v>368</v>
      </c>
      <c r="Z25" s="132"/>
      <c r="AA25" s="132"/>
      <c r="AB25" s="132"/>
    </row>
    <row r="26" spans="1:28" x14ac:dyDescent="0.15">
      <c r="A26" s="73" t="s">
        <v>32</v>
      </c>
      <c r="B26">
        <v>1</v>
      </c>
      <c r="C26" s="136">
        <v>35</v>
      </c>
      <c r="D26" s="137">
        <v>27</v>
      </c>
      <c r="E26" s="70"/>
      <c r="F26" s="136"/>
      <c r="G26" s="137">
        <v>30</v>
      </c>
      <c r="H26" s="136">
        <v>20</v>
      </c>
      <c r="I26" s="137">
        <v>28</v>
      </c>
      <c r="J26" s="136">
        <v>27</v>
      </c>
      <c r="K26" s="70">
        <v>20</v>
      </c>
      <c r="L26" s="137">
        <v>33</v>
      </c>
      <c r="M26" s="136">
        <v>39</v>
      </c>
      <c r="N26" s="70"/>
      <c r="O26" s="70"/>
      <c r="P26" s="137"/>
      <c r="Q26" s="136">
        <v>20</v>
      </c>
      <c r="R26" s="70">
        <v>20</v>
      </c>
      <c r="S26" s="137">
        <v>34</v>
      </c>
      <c r="T26" s="136">
        <v>26</v>
      </c>
      <c r="U26" s="73"/>
      <c r="V26" s="70"/>
      <c r="W26" s="70">
        <f>IF(X26&gt;=$Z$1,ROUND(SUM(LARGE(C26:V26,{1,2,3,4,5,6,7,8,9,10,11,12,13,14,15})),0),Y26)</f>
        <v>359</v>
      </c>
      <c r="X26" s="70">
        <f>COUNT(C26:V26)</f>
        <v>13</v>
      </c>
      <c r="Y26" s="70">
        <f>SUM(C26:T26)</f>
        <v>359</v>
      </c>
      <c r="Z26" s="132"/>
      <c r="AA26" s="132"/>
      <c r="AB26" s="132"/>
    </row>
    <row r="27" spans="1:28" x14ac:dyDescent="0.15">
      <c r="A27" s="143" t="s">
        <v>55</v>
      </c>
      <c r="B27" s="8">
        <v>1</v>
      </c>
      <c r="C27" s="136">
        <v>27</v>
      </c>
      <c r="D27" s="137"/>
      <c r="E27" s="70"/>
      <c r="F27" s="136">
        <v>38</v>
      </c>
      <c r="G27" s="137">
        <v>37</v>
      </c>
      <c r="H27" s="136">
        <v>50</v>
      </c>
      <c r="I27" s="137">
        <v>20</v>
      </c>
      <c r="J27" s="136">
        <v>20</v>
      </c>
      <c r="K27" s="70">
        <v>20</v>
      </c>
      <c r="L27" s="137"/>
      <c r="M27" s="136">
        <v>27</v>
      </c>
      <c r="N27" s="70">
        <v>24</v>
      </c>
      <c r="O27" s="70">
        <v>28</v>
      </c>
      <c r="P27" s="137"/>
      <c r="Q27" s="136">
        <v>39</v>
      </c>
      <c r="R27" s="70">
        <v>20</v>
      </c>
      <c r="S27" s="137"/>
      <c r="T27" s="136"/>
      <c r="U27" s="139"/>
      <c r="V27" s="70"/>
      <c r="W27" s="70">
        <f>IF(X27&gt;=$Z$1,ROUND(SUM(LARGE(C27:V27,{1,2,3,4,5,6,7,8,9,10,11,12,13,14,15})),0),Y27)</f>
        <v>350</v>
      </c>
      <c r="X27" s="70">
        <f>COUNT(C27:V27)</f>
        <v>12</v>
      </c>
      <c r="Y27" s="70">
        <f>SUM(C27:T27)</f>
        <v>350</v>
      </c>
      <c r="Z27" s="132"/>
      <c r="AA27" s="132"/>
      <c r="AB27" s="132"/>
    </row>
    <row r="28" spans="1:28" x14ac:dyDescent="0.15">
      <c r="A28" s="45" t="s">
        <v>23</v>
      </c>
      <c r="B28" s="3">
        <v>1</v>
      </c>
      <c r="C28" s="136">
        <v>20</v>
      </c>
      <c r="D28" s="137">
        <v>25</v>
      </c>
      <c r="E28" s="70"/>
      <c r="F28" s="136"/>
      <c r="G28" s="137">
        <v>25</v>
      </c>
      <c r="H28" s="136">
        <v>27</v>
      </c>
      <c r="I28" s="137">
        <v>27</v>
      </c>
      <c r="J28" s="136">
        <v>25</v>
      </c>
      <c r="K28" s="70">
        <v>24</v>
      </c>
      <c r="L28" s="137"/>
      <c r="M28" s="136">
        <v>20</v>
      </c>
      <c r="N28" s="70">
        <v>34</v>
      </c>
      <c r="O28" s="70"/>
      <c r="P28" s="137"/>
      <c r="Q28" s="136">
        <v>20</v>
      </c>
      <c r="R28" s="70">
        <v>28</v>
      </c>
      <c r="S28" s="137">
        <v>20</v>
      </c>
      <c r="T28" s="136">
        <v>33</v>
      </c>
      <c r="U28" s="73"/>
      <c r="V28" s="70"/>
      <c r="W28" s="70">
        <f>IF(X28&gt;=$Z$1,ROUND(SUM(LARGE(C28:V28,{1,2,3,4,5,6,7,8,9,10,11,12,13,14,15})),0),Y28)</f>
        <v>328</v>
      </c>
      <c r="X28" s="70">
        <f>COUNT(C28:V28)</f>
        <v>13</v>
      </c>
      <c r="Y28" s="70">
        <f>SUM(C28:T28)</f>
        <v>328</v>
      </c>
      <c r="Z28" s="132"/>
      <c r="AA28" s="132"/>
      <c r="AB28" s="132"/>
    </row>
    <row r="29" spans="1:28" x14ac:dyDescent="0.15">
      <c r="A29" s="143" t="s">
        <v>72</v>
      </c>
      <c r="B29" s="8">
        <v>1</v>
      </c>
      <c r="C29" s="136">
        <v>25</v>
      </c>
      <c r="D29" s="137">
        <v>25</v>
      </c>
      <c r="E29" s="70"/>
      <c r="F29" s="136"/>
      <c r="G29" s="137"/>
      <c r="H29" s="136">
        <v>20</v>
      </c>
      <c r="I29" s="137">
        <v>36</v>
      </c>
      <c r="J29" s="136">
        <v>35</v>
      </c>
      <c r="K29" s="70">
        <v>20</v>
      </c>
      <c r="L29" s="137"/>
      <c r="M29" s="136"/>
      <c r="N29" s="70">
        <v>20</v>
      </c>
      <c r="O29" s="70"/>
      <c r="P29" s="137">
        <v>36</v>
      </c>
      <c r="Q29" s="136">
        <v>38</v>
      </c>
      <c r="R29" s="70">
        <v>25</v>
      </c>
      <c r="S29" s="137"/>
      <c r="T29" s="136">
        <v>35</v>
      </c>
      <c r="U29" s="73"/>
      <c r="V29" s="70"/>
      <c r="W29" s="70">
        <f>IF(X29&gt;=$Z$1,ROUND(SUM(LARGE(C29:V29,{1,2,3,4,5,6,7,8,9,10,11,12,13,14,15})),0),Y29)</f>
        <v>315</v>
      </c>
      <c r="X29" s="70">
        <f>COUNT(C29:V29)</f>
        <v>11</v>
      </c>
      <c r="Y29" s="70">
        <f>SUM(C29:T29)</f>
        <v>315</v>
      </c>
      <c r="Z29" s="132"/>
      <c r="AA29" s="132"/>
      <c r="AB29" s="132"/>
    </row>
    <row r="30" spans="1:28" hidden="1" x14ac:dyDescent="0.15">
      <c r="A30" t="s">
        <v>64</v>
      </c>
    </row>
    <row r="31" spans="1:28" x14ac:dyDescent="0.15">
      <c r="A31" s="73" t="s">
        <v>15</v>
      </c>
      <c r="B31">
        <v>1</v>
      </c>
      <c r="C31" s="136">
        <v>37</v>
      </c>
      <c r="D31" s="137">
        <v>31</v>
      </c>
      <c r="E31" s="70"/>
      <c r="F31" s="136">
        <v>32</v>
      </c>
      <c r="G31" s="137">
        <v>31</v>
      </c>
      <c r="H31" s="136">
        <v>20</v>
      </c>
      <c r="I31" s="137">
        <v>33</v>
      </c>
      <c r="J31" s="136"/>
      <c r="K31" s="70"/>
      <c r="L31" s="137">
        <v>27</v>
      </c>
      <c r="M31" s="136"/>
      <c r="N31" s="70"/>
      <c r="O31" s="70"/>
      <c r="P31" s="137">
        <v>29</v>
      </c>
      <c r="Q31" s="136">
        <v>20</v>
      </c>
      <c r="R31" s="70">
        <v>25</v>
      </c>
      <c r="S31" s="137"/>
      <c r="T31" s="136">
        <v>25</v>
      </c>
      <c r="U31" s="73"/>
      <c r="V31" s="70"/>
      <c r="W31" s="70">
        <f>IF(X31&gt;=$Z$1,ROUND(SUM(LARGE(C31:V31,{1,2,3,4,5,6,7,8,9,10,11,12,13,14,15})),0),Y31)</f>
        <v>310</v>
      </c>
      <c r="X31" s="70">
        <f>COUNT(C31:V31)</f>
        <v>11</v>
      </c>
      <c r="Y31" s="70">
        <f>SUM(C31:T31)</f>
        <v>310</v>
      </c>
      <c r="Z31" s="132"/>
      <c r="AA31" s="132"/>
      <c r="AB31" s="132"/>
    </row>
    <row r="32" spans="1:28" x14ac:dyDescent="0.15">
      <c r="A32" s="45" t="s">
        <v>22</v>
      </c>
      <c r="B32" s="3">
        <v>1</v>
      </c>
      <c r="C32" s="136">
        <v>28</v>
      </c>
      <c r="D32" s="137">
        <v>20</v>
      </c>
      <c r="E32" s="70"/>
      <c r="F32" s="136"/>
      <c r="G32" s="137">
        <v>28</v>
      </c>
      <c r="H32" s="136">
        <v>40</v>
      </c>
      <c r="I32" s="137">
        <v>25</v>
      </c>
      <c r="J32" s="136">
        <v>20</v>
      </c>
      <c r="K32" s="70">
        <v>33</v>
      </c>
      <c r="L32" s="137">
        <v>25</v>
      </c>
      <c r="M32" s="136"/>
      <c r="N32" s="70"/>
      <c r="O32" s="70"/>
      <c r="P32" s="137">
        <v>20</v>
      </c>
      <c r="Q32" s="136"/>
      <c r="R32" s="70">
        <v>31</v>
      </c>
      <c r="S32" s="137">
        <v>39</v>
      </c>
      <c r="T32" s="136"/>
      <c r="U32" s="73"/>
      <c r="V32" s="70"/>
      <c r="W32" s="70">
        <f>IF(X32&gt;=$Z$1,ROUND(SUM(LARGE(C32:V32,{1,2,3,4,5,6,7,8,9,10,11,12,13,14,15})),0),Y32)</f>
        <v>309</v>
      </c>
      <c r="X32" s="70">
        <f>COUNT(C32:V32)</f>
        <v>11</v>
      </c>
      <c r="Y32" s="70">
        <f>SUM(C32:T32)</f>
        <v>309</v>
      </c>
      <c r="Z32" s="132"/>
      <c r="AA32" s="132"/>
      <c r="AB32" s="132"/>
    </row>
    <row r="33" spans="1:28" hidden="1" x14ac:dyDescent="0.15">
      <c r="A33" s="3" t="s">
        <v>169</v>
      </c>
      <c r="B33" s="3"/>
    </row>
    <row r="34" spans="1:28" x14ac:dyDescent="0.15">
      <c r="A34" s="73" t="s">
        <v>66</v>
      </c>
      <c r="B34">
        <v>1</v>
      </c>
      <c r="C34" s="136">
        <v>20</v>
      </c>
      <c r="D34" s="137">
        <v>25</v>
      </c>
      <c r="E34" s="70"/>
      <c r="F34" s="136"/>
      <c r="G34" s="137">
        <v>25</v>
      </c>
      <c r="H34" s="136">
        <v>20</v>
      </c>
      <c r="I34" s="137">
        <v>25</v>
      </c>
      <c r="J34" s="136">
        <v>20</v>
      </c>
      <c r="K34" s="70">
        <v>31</v>
      </c>
      <c r="L34" s="137">
        <v>20</v>
      </c>
      <c r="M34" s="136">
        <v>29</v>
      </c>
      <c r="N34" s="70">
        <v>20</v>
      </c>
      <c r="O34" s="70">
        <v>26</v>
      </c>
      <c r="P34" s="137"/>
      <c r="Q34" s="136"/>
      <c r="R34" s="70">
        <v>20</v>
      </c>
      <c r="S34" s="137"/>
      <c r="T34" s="136"/>
      <c r="U34" s="73"/>
      <c r="V34" s="70"/>
      <c r="W34" s="70">
        <f>IF(X34&gt;=$Z$1,ROUND(SUM(LARGE(C34:V34,{1,2,3,4,5,6,7,8,9,10,11,12,13,14,15})),0),Y34)</f>
        <v>281</v>
      </c>
      <c r="X34" s="70">
        <f t="shared" ref="X34:X40" si="0">COUNT(C34:V34)</f>
        <v>12</v>
      </c>
      <c r="Y34" s="70">
        <f t="shared" ref="Y34:Y40" si="1">SUM(C34:T34)</f>
        <v>281</v>
      </c>
      <c r="Z34" s="132"/>
      <c r="AA34" s="132"/>
      <c r="AB34" s="132"/>
    </row>
    <row r="35" spans="1:28" x14ac:dyDescent="0.15">
      <c r="A35" s="73" t="s">
        <v>54</v>
      </c>
      <c r="B35" s="8">
        <v>1</v>
      </c>
      <c r="C35" s="136">
        <v>40</v>
      </c>
      <c r="D35" s="137">
        <v>25</v>
      </c>
      <c r="E35" s="70"/>
      <c r="F35" s="136">
        <v>28</v>
      </c>
      <c r="G35" s="137">
        <v>25</v>
      </c>
      <c r="H35" s="136"/>
      <c r="I35" s="137">
        <v>20</v>
      </c>
      <c r="J35" s="136"/>
      <c r="K35" s="70"/>
      <c r="L35" s="137"/>
      <c r="M35" s="136">
        <v>20</v>
      </c>
      <c r="N35" s="70"/>
      <c r="O35" s="70"/>
      <c r="P35" s="137"/>
      <c r="Q35" s="136"/>
      <c r="R35" s="70"/>
      <c r="S35" s="137">
        <v>35</v>
      </c>
      <c r="T35" s="136">
        <v>36</v>
      </c>
      <c r="U35" s="73"/>
      <c r="V35" s="70"/>
      <c r="W35" s="70">
        <f>IF(X35&gt;=$Z$1,ROUND(SUM(LARGE(C35:V35,{1,2,3,4,5,6,7,8,9,10,11,12,13,14,15})),0),Y35)</f>
        <v>229</v>
      </c>
      <c r="X35" s="70">
        <f t="shared" si="0"/>
        <v>8</v>
      </c>
      <c r="Y35" s="70">
        <f t="shared" si="1"/>
        <v>229</v>
      </c>
      <c r="Z35" s="132"/>
      <c r="AA35" s="132"/>
      <c r="AB35" s="132"/>
    </row>
    <row r="36" spans="1:28" x14ac:dyDescent="0.15">
      <c r="A36" s="73" t="s">
        <v>96</v>
      </c>
      <c r="B36">
        <v>1</v>
      </c>
      <c r="C36" s="136"/>
      <c r="D36" s="137">
        <v>20</v>
      </c>
      <c r="E36" s="70"/>
      <c r="F36" s="136"/>
      <c r="G36" s="137"/>
      <c r="H36" s="136">
        <v>34</v>
      </c>
      <c r="I36" s="137"/>
      <c r="J36" s="136"/>
      <c r="K36" s="70"/>
      <c r="L36" s="137"/>
      <c r="M36" s="136">
        <v>20</v>
      </c>
      <c r="N36" s="70">
        <v>50</v>
      </c>
      <c r="O36" s="70"/>
      <c r="P36" s="137">
        <v>20</v>
      </c>
      <c r="Q36" s="136">
        <v>20</v>
      </c>
      <c r="R36" s="70">
        <v>35</v>
      </c>
      <c r="S36" s="137">
        <v>20</v>
      </c>
      <c r="T36" s="136"/>
      <c r="U36" s="73"/>
      <c r="V36" s="70"/>
      <c r="W36" s="70">
        <f>IF(X36&gt;=$Z$1,ROUND(SUM(LARGE(C36:V36,{1,2,3,4,5,6,7,8,9,10,11,12,13,14,15})),0),Y36)</f>
        <v>219</v>
      </c>
      <c r="X36" s="70">
        <f t="shared" si="0"/>
        <v>8</v>
      </c>
      <c r="Y36" s="70">
        <f t="shared" si="1"/>
        <v>219</v>
      </c>
      <c r="Z36" s="132"/>
      <c r="AA36" s="132"/>
      <c r="AB36" s="132"/>
    </row>
    <row r="37" spans="1:28" x14ac:dyDescent="0.15">
      <c r="A37" s="73" t="s">
        <v>68</v>
      </c>
      <c r="B37">
        <v>1</v>
      </c>
      <c r="C37" s="136"/>
      <c r="D37" s="137">
        <v>25</v>
      </c>
      <c r="E37" s="70"/>
      <c r="F37" s="136"/>
      <c r="G37" s="137">
        <v>29</v>
      </c>
      <c r="H37" s="136"/>
      <c r="I37" s="137">
        <v>29</v>
      </c>
      <c r="J37" s="136"/>
      <c r="K37" s="70"/>
      <c r="L37" s="137"/>
      <c r="M37" s="136"/>
      <c r="N37" s="70">
        <v>20</v>
      </c>
      <c r="O37" s="70"/>
      <c r="P37" s="137">
        <v>31</v>
      </c>
      <c r="Q37" s="136">
        <v>20</v>
      </c>
      <c r="R37" s="70">
        <v>33</v>
      </c>
      <c r="S37" s="137"/>
      <c r="T37" s="136">
        <v>25</v>
      </c>
      <c r="U37" s="73"/>
      <c r="V37" s="70"/>
      <c r="W37" s="70">
        <f>IF(X37&gt;=$Z$1,ROUND(SUM(LARGE(C37:V37,{1,2,3,4,5,6,7,8,9,10,11,12,13,14,15})),0),Y37)</f>
        <v>212</v>
      </c>
      <c r="X37" s="70">
        <f t="shared" si="0"/>
        <v>8</v>
      </c>
      <c r="Y37" s="70">
        <f t="shared" si="1"/>
        <v>212</v>
      </c>
      <c r="Z37" s="132"/>
      <c r="AA37" s="132"/>
      <c r="AB37" s="132"/>
    </row>
    <row r="38" spans="1:28" x14ac:dyDescent="0.15">
      <c r="A38" s="73" t="s">
        <v>71</v>
      </c>
      <c r="B38">
        <v>1</v>
      </c>
      <c r="C38" s="136">
        <v>30</v>
      </c>
      <c r="D38" s="137">
        <v>25</v>
      </c>
      <c r="E38" s="138"/>
      <c r="F38" s="136"/>
      <c r="G38" s="137"/>
      <c r="H38" s="136"/>
      <c r="I38" s="137"/>
      <c r="J38" s="136"/>
      <c r="K38" s="70"/>
      <c r="L38" s="137"/>
      <c r="M38" s="136"/>
      <c r="N38" s="70">
        <v>24</v>
      </c>
      <c r="O38" s="70">
        <v>31</v>
      </c>
      <c r="P38" s="137"/>
      <c r="Q38" s="136">
        <v>20</v>
      </c>
      <c r="R38" s="70">
        <v>45</v>
      </c>
      <c r="S38" s="137">
        <v>20</v>
      </c>
      <c r="T38" s="136"/>
      <c r="U38" s="73"/>
      <c r="V38" s="70"/>
      <c r="W38" s="70">
        <f>IF(X38&gt;=$Z$1,ROUND(SUM(LARGE(C38:V38,{1,2,3,4,5,6,7,8,9,10,11,12,13,14,15})),0),Y38)</f>
        <v>195</v>
      </c>
      <c r="X38" s="70">
        <f t="shared" si="0"/>
        <v>7</v>
      </c>
      <c r="Y38" s="70">
        <f t="shared" si="1"/>
        <v>195</v>
      </c>
      <c r="Z38" s="132"/>
      <c r="AA38" s="132"/>
      <c r="AB38" s="132"/>
    </row>
    <row r="39" spans="1:28" x14ac:dyDescent="0.15">
      <c r="A39" s="73" t="s">
        <v>52</v>
      </c>
      <c r="B39" s="8">
        <v>1</v>
      </c>
      <c r="C39" s="136">
        <v>31</v>
      </c>
      <c r="D39" s="137">
        <v>40</v>
      </c>
      <c r="E39" s="138"/>
      <c r="F39" s="136"/>
      <c r="G39" s="137"/>
      <c r="H39" s="136">
        <v>24</v>
      </c>
      <c r="I39" s="137">
        <v>39</v>
      </c>
      <c r="J39" s="136">
        <v>37</v>
      </c>
      <c r="K39" s="70"/>
      <c r="L39" s="137"/>
      <c r="M39" s="136">
        <v>20</v>
      </c>
      <c r="N39" s="70"/>
      <c r="O39" s="70"/>
      <c r="P39" s="137"/>
      <c r="Q39" s="136"/>
      <c r="R39" s="70"/>
      <c r="S39" s="137"/>
      <c r="T39" s="136"/>
      <c r="U39" s="73"/>
      <c r="V39" s="70"/>
      <c r="W39" s="70">
        <f>IF(X39&gt;=$Z$1,ROUND(SUM(LARGE(C39:V39,{1,2,3,4,5,6,7,8,9,10,11,12,13,14,15})),0),Y39)</f>
        <v>191</v>
      </c>
      <c r="X39" s="70">
        <f t="shared" si="0"/>
        <v>6</v>
      </c>
      <c r="Y39" s="70">
        <f t="shared" si="1"/>
        <v>191</v>
      </c>
      <c r="Z39" s="132"/>
      <c r="AA39" s="132"/>
      <c r="AB39" s="132"/>
    </row>
    <row r="40" spans="1:28" x14ac:dyDescent="0.15">
      <c r="A40" s="73" t="s">
        <v>47</v>
      </c>
      <c r="B40">
        <v>1</v>
      </c>
      <c r="C40" s="136">
        <v>32</v>
      </c>
      <c r="D40" s="137">
        <v>25</v>
      </c>
      <c r="E40" s="70"/>
      <c r="F40" s="136"/>
      <c r="G40" s="137"/>
      <c r="H40" s="136">
        <v>20</v>
      </c>
      <c r="I40" s="137">
        <v>37</v>
      </c>
      <c r="J40" s="136"/>
      <c r="K40" s="70">
        <v>20</v>
      </c>
      <c r="L40" s="137"/>
      <c r="M40" s="136"/>
      <c r="N40" s="70"/>
      <c r="O40" s="70"/>
      <c r="P40" s="137"/>
      <c r="Q40" s="136">
        <v>20</v>
      </c>
      <c r="R40" s="70">
        <v>20</v>
      </c>
      <c r="S40" s="137"/>
      <c r="T40" s="136"/>
      <c r="U40" s="73"/>
      <c r="V40" s="70"/>
      <c r="W40" s="70">
        <f>IF(X40&gt;=$Z$1,ROUND(SUM(LARGE(C40:V40,{1,2,3,4,5,6,7,8,9,10,11,12,13,14,15})),0),Y40)</f>
        <v>174</v>
      </c>
      <c r="X40" s="70">
        <f t="shared" si="0"/>
        <v>7</v>
      </c>
      <c r="Y40" s="70">
        <f t="shared" si="1"/>
        <v>174</v>
      </c>
      <c r="Z40" s="132"/>
      <c r="AA40" s="132"/>
      <c r="AB40" s="132"/>
    </row>
    <row r="41" spans="1:28" hidden="1" x14ac:dyDescent="0.15">
      <c r="A41" s="3" t="s">
        <v>170</v>
      </c>
      <c r="B41" s="3"/>
    </row>
    <row r="42" spans="1:28" hidden="1" x14ac:dyDescent="0.15">
      <c r="A42" t="s">
        <v>77</v>
      </c>
    </row>
    <row r="43" spans="1:28" hidden="1" x14ac:dyDescent="0.15">
      <c r="A43" s="3" t="s">
        <v>171</v>
      </c>
      <c r="B43" s="3"/>
    </row>
    <row r="44" spans="1:28" x14ac:dyDescent="0.15">
      <c r="A44" s="73" t="s">
        <v>26</v>
      </c>
      <c r="B44" s="89">
        <v>1</v>
      </c>
      <c r="C44" s="136">
        <v>25</v>
      </c>
      <c r="D44" s="137"/>
      <c r="E44" s="70"/>
      <c r="F44" s="136"/>
      <c r="G44" s="137"/>
      <c r="H44" s="136">
        <v>20</v>
      </c>
      <c r="I44" s="137">
        <v>20</v>
      </c>
      <c r="J44" s="136">
        <v>34</v>
      </c>
      <c r="K44" s="70"/>
      <c r="L44" s="137">
        <v>20</v>
      </c>
      <c r="M44" s="136">
        <v>20</v>
      </c>
      <c r="N44" s="70"/>
      <c r="O44" s="70"/>
      <c r="P44" s="137"/>
      <c r="Q44" s="136"/>
      <c r="R44" s="70"/>
      <c r="S44" s="137"/>
      <c r="T44" s="136">
        <v>31</v>
      </c>
      <c r="U44" s="139"/>
      <c r="V44" s="70"/>
      <c r="W44" s="70">
        <f>IF(X44&gt;=$Z$1,ROUND(SUM(LARGE(C44:V44,{1,2,3,4,5,6,7,8,9,10,11,12,13,14,15})),0),Y44)</f>
        <v>170</v>
      </c>
      <c r="X44" s="70">
        <f>COUNT(C44:V44)</f>
        <v>7</v>
      </c>
      <c r="Y44" s="70">
        <f>SUM(C44:T44)</f>
        <v>170</v>
      </c>
      <c r="Z44" s="132"/>
      <c r="AA44" s="132"/>
      <c r="AB44" s="132"/>
    </row>
    <row r="45" spans="1:28" x14ac:dyDescent="0.15">
      <c r="A45" s="73" t="s">
        <v>13</v>
      </c>
      <c r="B45">
        <v>1</v>
      </c>
      <c r="C45" s="136"/>
      <c r="D45" s="137"/>
      <c r="E45" s="70"/>
      <c r="F45" s="136">
        <v>26</v>
      </c>
      <c r="G45" s="137">
        <v>25</v>
      </c>
      <c r="H45" s="136"/>
      <c r="I45" s="137"/>
      <c r="J45" s="136">
        <v>26</v>
      </c>
      <c r="K45" s="70"/>
      <c r="L45" s="137">
        <v>35</v>
      </c>
      <c r="M45" s="136"/>
      <c r="N45" s="70"/>
      <c r="O45" s="70"/>
      <c r="P45" s="137">
        <v>30</v>
      </c>
      <c r="Q45" s="136"/>
      <c r="R45" s="70"/>
      <c r="S45" s="137"/>
      <c r="T45" s="136">
        <v>20</v>
      </c>
      <c r="U45" s="73"/>
      <c r="V45" s="70"/>
      <c r="W45" s="70">
        <f>IF(X45&gt;=$Z$1,ROUND(SUM(LARGE(C45:V45,{1,2,3,4,5,6,7,8,9,10,11,12,13,14,15})),0),Y45)</f>
        <v>162</v>
      </c>
      <c r="X45" s="70">
        <f>COUNT(C45:V45)</f>
        <v>6</v>
      </c>
      <c r="Y45" s="70">
        <f>SUM(C45:T45)</f>
        <v>162</v>
      </c>
      <c r="Z45" s="132"/>
      <c r="AA45" s="132"/>
      <c r="AB45" s="132"/>
    </row>
    <row r="46" spans="1:28" x14ac:dyDescent="0.15">
      <c r="A46" s="73" t="s">
        <v>63</v>
      </c>
      <c r="B46">
        <v>1</v>
      </c>
      <c r="C46" s="136">
        <v>20</v>
      </c>
      <c r="D46" s="137"/>
      <c r="E46" s="70"/>
      <c r="F46" s="136"/>
      <c r="G46" s="137"/>
      <c r="H46" s="136">
        <v>20</v>
      </c>
      <c r="I46" s="137"/>
      <c r="J46" s="136">
        <v>25</v>
      </c>
      <c r="K46" s="70">
        <v>20</v>
      </c>
      <c r="L46" s="137"/>
      <c r="M46" s="136"/>
      <c r="N46" s="70">
        <v>20</v>
      </c>
      <c r="O46" s="70"/>
      <c r="P46" s="137"/>
      <c r="Q46" s="136"/>
      <c r="R46" s="70">
        <v>20</v>
      </c>
      <c r="S46" s="137">
        <v>20</v>
      </c>
      <c r="T46" s="136"/>
      <c r="U46" s="73"/>
      <c r="V46" s="70"/>
      <c r="W46" s="70">
        <f>IF(X46&gt;=$Z$1,ROUND(SUM(LARGE(C46:V46,{1,2,3,4,5,6,7,8,9,10,11,12,13,14,15})),0),Y46)</f>
        <v>145</v>
      </c>
      <c r="X46" s="70">
        <f>COUNT(C46:V46)</f>
        <v>7</v>
      </c>
      <c r="Y46" s="70">
        <f>SUM(C46:T46)</f>
        <v>145</v>
      </c>
      <c r="Z46" s="132"/>
      <c r="AA46" s="132"/>
      <c r="AB46" s="132"/>
    </row>
    <row r="47" spans="1:28" x14ac:dyDescent="0.15">
      <c r="A47" s="73" t="s">
        <v>43</v>
      </c>
      <c r="B47">
        <v>1</v>
      </c>
      <c r="C47" s="136">
        <v>20</v>
      </c>
      <c r="D47" s="137"/>
      <c r="E47" s="70"/>
      <c r="F47" s="136"/>
      <c r="G47" s="137">
        <v>20</v>
      </c>
      <c r="H47" s="136"/>
      <c r="I47" s="137"/>
      <c r="J47" s="136">
        <v>25</v>
      </c>
      <c r="K47" s="70">
        <v>20</v>
      </c>
      <c r="L47" s="137"/>
      <c r="M47" s="136"/>
      <c r="N47" s="70">
        <v>32</v>
      </c>
      <c r="O47" s="70">
        <v>25</v>
      </c>
      <c r="P47" s="137"/>
      <c r="Q47" s="136"/>
      <c r="R47" s="70"/>
      <c r="S47" s="137"/>
      <c r="T47" s="136"/>
      <c r="U47" s="73"/>
      <c r="V47" s="70"/>
      <c r="W47" s="70">
        <f>IF(X47&gt;=$Z$1,ROUND(SUM(LARGE(C47:V47,{1,2,3,4,5,6,7,8,9,10,11,12,13,14,15})),0),Y47)</f>
        <v>142</v>
      </c>
      <c r="X47" s="70">
        <f>COUNT(C47:V47)</f>
        <v>6</v>
      </c>
      <c r="Y47" s="70">
        <f>SUM(C47:T47)</f>
        <v>142</v>
      </c>
      <c r="Z47" s="132"/>
      <c r="AA47" s="132"/>
      <c r="AB47" s="132"/>
    </row>
    <row r="48" spans="1:28" hidden="1" x14ac:dyDescent="0.15">
      <c r="A48" s="8" t="s">
        <v>80</v>
      </c>
      <c r="B48" s="8"/>
    </row>
    <row r="49" spans="1:28" hidden="1" x14ac:dyDescent="0.15">
      <c r="A49" t="s">
        <v>81</v>
      </c>
    </row>
    <row r="50" spans="1:28" x14ac:dyDescent="0.15">
      <c r="A50" s="73" t="s">
        <v>51</v>
      </c>
      <c r="B50">
        <v>1</v>
      </c>
      <c r="C50" s="136"/>
      <c r="D50" s="137">
        <v>20</v>
      </c>
      <c r="E50" s="70"/>
      <c r="F50" s="136"/>
      <c r="G50" s="137">
        <v>25</v>
      </c>
      <c r="H50" s="136"/>
      <c r="I50" s="137">
        <v>20</v>
      </c>
      <c r="J50" s="136">
        <v>20</v>
      </c>
      <c r="K50" s="70"/>
      <c r="L50" s="137"/>
      <c r="M50" s="136"/>
      <c r="N50" s="70"/>
      <c r="O50" s="70"/>
      <c r="P50" s="137">
        <v>26</v>
      </c>
      <c r="Q50" s="136"/>
      <c r="R50" s="70"/>
      <c r="S50" s="137">
        <v>29</v>
      </c>
      <c r="T50" s="136"/>
      <c r="U50" s="73"/>
      <c r="V50" s="70"/>
      <c r="W50" s="70">
        <f>IF(X50&gt;=$Z$1,ROUND(SUM(LARGE(C50:V50,{1,2,3,4,5,6,7,8,9,10,11,12,13,14,15})),0),Y50)</f>
        <v>140</v>
      </c>
      <c r="X50" s="70">
        <f>COUNT(C50:V50)</f>
        <v>6</v>
      </c>
      <c r="Y50" s="70">
        <f>SUM(C50:T50)</f>
        <v>140</v>
      </c>
      <c r="Z50" s="132"/>
      <c r="AA50" s="132"/>
      <c r="AB50" s="132"/>
    </row>
    <row r="51" spans="1:28" x14ac:dyDescent="0.15">
      <c r="A51" s="143" t="s">
        <v>40</v>
      </c>
      <c r="B51" s="8">
        <v>1</v>
      </c>
      <c r="C51" s="136"/>
      <c r="D51" s="137">
        <v>25</v>
      </c>
      <c r="E51" s="70"/>
      <c r="F51" s="136">
        <v>33</v>
      </c>
      <c r="G51" s="137"/>
      <c r="H51" s="136"/>
      <c r="I51" s="137">
        <v>20</v>
      </c>
      <c r="J51" s="136"/>
      <c r="K51" s="70"/>
      <c r="L51" s="137">
        <v>38</v>
      </c>
      <c r="M51" s="136"/>
      <c r="N51" s="70"/>
      <c r="O51" s="70"/>
      <c r="P51" s="137"/>
      <c r="Q51" s="136"/>
      <c r="R51" s="70">
        <v>20</v>
      </c>
      <c r="S51" s="137"/>
      <c r="T51" s="136"/>
      <c r="U51" s="73"/>
      <c r="V51" s="70"/>
      <c r="W51" s="70">
        <f>IF(X51&gt;=$Z$1,ROUND(SUM(LARGE(C51:V51,{1,2,3,4,5,6,7,8,9,10,11,12,13,14,15})),0),Y51)</f>
        <v>136</v>
      </c>
      <c r="X51" s="70">
        <f>COUNT(C51:V51)</f>
        <v>5</v>
      </c>
      <c r="Y51" s="70">
        <f>SUM(C51:T51)</f>
        <v>136</v>
      </c>
      <c r="Z51" s="132"/>
      <c r="AA51" s="132"/>
      <c r="AB51" s="132"/>
    </row>
    <row r="52" spans="1:28" x14ac:dyDescent="0.15">
      <c r="A52" s="73" t="s">
        <v>65</v>
      </c>
      <c r="B52">
        <v>1</v>
      </c>
      <c r="C52" s="136"/>
      <c r="D52" s="137">
        <v>20</v>
      </c>
      <c r="E52" s="138"/>
      <c r="F52" s="136"/>
      <c r="G52" s="137"/>
      <c r="H52" s="136">
        <v>20</v>
      </c>
      <c r="I52" s="137"/>
      <c r="J52" s="136">
        <v>20</v>
      </c>
      <c r="K52" s="70"/>
      <c r="L52" s="137">
        <v>20</v>
      </c>
      <c r="M52" s="136">
        <v>20</v>
      </c>
      <c r="N52" s="70">
        <v>20</v>
      </c>
      <c r="O52" s="70"/>
      <c r="P52" s="137"/>
      <c r="Q52" s="136"/>
      <c r="R52" s="70"/>
      <c r="S52" s="137"/>
      <c r="T52" s="136"/>
      <c r="U52" s="73"/>
      <c r="V52" s="70"/>
      <c r="W52" s="70">
        <f>IF(X52&gt;=$Z$1,ROUND(SUM(LARGE(C52:V52,{1,2,3,4,5,6,7,8,9,10,11,12,13,14,15})),0),Y52)</f>
        <v>120</v>
      </c>
      <c r="X52" s="70">
        <f>COUNT(C52:V52)</f>
        <v>6</v>
      </c>
      <c r="Y52" s="70">
        <f>SUM(C52:T52)</f>
        <v>120</v>
      </c>
      <c r="Z52" s="132"/>
      <c r="AA52" s="132"/>
      <c r="AB52" s="132"/>
    </row>
    <row r="53" spans="1:28" hidden="1" x14ac:dyDescent="0.15">
      <c r="A53" t="s">
        <v>84</v>
      </c>
    </row>
    <row r="54" spans="1:28" x14ac:dyDescent="0.15">
      <c r="A54" s="143" t="s">
        <v>61</v>
      </c>
      <c r="B54" s="8">
        <v>1</v>
      </c>
      <c r="C54" s="136">
        <v>25</v>
      </c>
      <c r="D54" s="137">
        <v>34</v>
      </c>
      <c r="E54" s="138"/>
      <c r="F54" s="136"/>
      <c r="G54" s="137"/>
      <c r="H54" s="136">
        <v>20</v>
      </c>
      <c r="I54" s="137"/>
      <c r="J54" s="136">
        <v>20</v>
      </c>
      <c r="K54" s="70">
        <v>20</v>
      </c>
      <c r="L54" s="137"/>
      <c r="M54" s="136"/>
      <c r="N54" s="70"/>
      <c r="O54" s="70"/>
      <c r="P54" s="137"/>
      <c r="Q54" s="136"/>
      <c r="R54" s="70"/>
      <c r="S54" s="137"/>
      <c r="T54" s="136"/>
      <c r="U54" s="73"/>
      <c r="V54" s="70"/>
      <c r="W54" s="70">
        <f>IF(X54&gt;=$Z$1,ROUND(SUM(LARGE(C54:V54,{1,2,3,4,5,6,7,8,9,10,11,12,13,14,15})),0),Y54)</f>
        <v>119</v>
      </c>
      <c r="X54" s="70">
        <f>COUNT(C54:V54)</f>
        <v>5</v>
      </c>
      <c r="Y54" s="70">
        <f>SUM(C54:T54)</f>
        <v>119</v>
      </c>
      <c r="Z54" s="132"/>
      <c r="AA54" s="132"/>
      <c r="AB54" s="132"/>
    </row>
    <row r="55" spans="1:28" x14ac:dyDescent="0.15">
      <c r="A55" s="45" t="s">
        <v>76</v>
      </c>
      <c r="B55" s="3">
        <v>1</v>
      </c>
      <c r="C55" s="136">
        <v>36</v>
      </c>
      <c r="D55" s="137">
        <v>33</v>
      </c>
      <c r="E55" s="70"/>
      <c r="F55" s="136"/>
      <c r="G55" s="137"/>
      <c r="H55" s="136">
        <v>25</v>
      </c>
      <c r="I55" s="137"/>
      <c r="J55" s="136"/>
      <c r="K55" s="70"/>
      <c r="L55" s="137"/>
      <c r="M55" s="136"/>
      <c r="N55" s="70"/>
      <c r="O55" s="70"/>
      <c r="P55" s="137"/>
      <c r="Q55" s="136"/>
      <c r="R55" s="70">
        <v>20</v>
      </c>
      <c r="S55" s="137"/>
      <c r="T55" s="136"/>
      <c r="U55" s="73"/>
      <c r="V55" s="70"/>
      <c r="W55" s="70">
        <f>IF(X55&gt;=$Z$1,ROUND(SUM(LARGE(C55:V55,{1,2,3,4,5,6,7,8,9,10,11,12,13,14,15})),0),Y55)</f>
        <v>114</v>
      </c>
      <c r="X55" s="70">
        <f>COUNT(C55:V55)</f>
        <v>4</v>
      </c>
      <c r="Y55" s="70">
        <f>SUM(C55:T55)</f>
        <v>114</v>
      </c>
      <c r="Z55" s="132"/>
      <c r="AA55" s="132"/>
      <c r="AB55" s="132"/>
    </row>
    <row r="56" spans="1:28" hidden="1" x14ac:dyDescent="0.15">
      <c r="A56" s="8" t="s">
        <v>85</v>
      </c>
      <c r="B56" s="8"/>
    </row>
    <row r="57" spans="1:28" x14ac:dyDescent="0.15">
      <c r="A57" s="73" t="s">
        <v>48</v>
      </c>
      <c r="B57" s="8">
        <v>1</v>
      </c>
      <c r="C57" s="136"/>
      <c r="D57" s="137"/>
      <c r="E57" s="70"/>
      <c r="F57" s="136"/>
      <c r="G57" s="137"/>
      <c r="H57" s="136"/>
      <c r="I57" s="137">
        <v>25</v>
      </c>
      <c r="J57" s="136">
        <v>25</v>
      </c>
      <c r="K57" s="70"/>
      <c r="L57" s="137"/>
      <c r="M57" s="136"/>
      <c r="N57" s="70"/>
      <c r="O57" s="70"/>
      <c r="P57" s="137"/>
      <c r="Q57" s="136">
        <v>29</v>
      </c>
      <c r="R57" s="70"/>
      <c r="S57" s="137">
        <v>27</v>
      </c>
      <c r="T57" s="136"/>
      <c r="U57" s="73"/>
      <c r="V57" s="70"/>
      <c r="W57" s="70">
        <f>IF(X57&gt;=$Z$1,ROUND(SUM(LARGE(C57:V57,{1,2,3,4,5,6,7,8,9,10,11,12,13,14,15})),0),Y57)</f>
        <v>106</v>
      </c>
      <c r="X57" s="70">
        <f t="shared" ref="X57:X62" si="2">COUNT(C57:V57)</f>
        <v>4</v>
      </c>
      <c r="Y57" s="70">
        <f t="shared" ref="Y57:Y62" si="3">SUM(C57:T57)</f>
        <v>106</v>
      </c>
      <c r="Z57" s="132"/>
      <c r="AA57" s="132"/>
      <c r="AB57" s="132"/>
    </row>
    <row r="58" spans="1:28" x14ac:dyDescent="0.15">
      <c r="A58" s="73" t="s">
        <v>70</v>
      </c>
      <c r="B58">
        <v>1</v>
      </c>
      <c r="C58" s="136">
        <v>20</v>
      </c>
      <c r="D58" s="137"/>
      <c r="E58" s="70"/>
      <c r="F58" s="136"/>
      <c r="G58" s="137"/>
      <c r="H58" s="136"/>
      <c r="I58" s="137">
        <v>25</v>
      </c>
      <c r="J58" s="136"/>
      <c r="K58" s="70"/>
      <c r="L58" s="137"/>
      <c r="M58" s="136"/>
      <c r="N58" s="70"/>
      <c r="O58" s="70">
        <v>20</v>
      </c>
      <c r="P58" s="137">
        <v>20</v>
      </c>
      <c r="Q58" s="136"/>
      <c r="R58" s="70">
        <v>20</v>
      </c>
      <c r="S58" s="137"/>
      <c r="T58" s="136"/>
      <c r="U58" s="73"/>
      <c r="V58" s="70"/>
      <c r="W58" s="70">
        <f>IF(X58&gt;=$Z$1,ROUND(SUM(LARGE(C58:V58,{1,2,3,4,5,6,7,8,9,10,11,12,13,14,15})),0),Y58)</f>
        <v>105</v>
      </c>
      <c r="X58" s="70">
        <f t="shared" si="2"/>
        <v>5</v>
      </c>
      <c r="Y58" s="70">
        <f t="shared" si="3"/>
        <v>105</v>
      </c>
      <c r="Z58" s="132"/>
      <c r="AA58" s="132"/>
      <c r="AB58" s="132"/>
    </row>
    <row r="59" spans="1:28" x14ac:dyDescent="0.15">
      <c r="A59" s="144" t="s">
        <v>83</v>
      </c>
      <c r="B59" s="13">
        <v>1</v>
      </c>
      <c r="C59" s="136"/>
      <c r="D59" s="137"/>
      <c r="E59" s="70"/>
      <c r="F59" s="136"/>
      <c r="G59" s="137">
        <v>20</v>
      </c>
      <c r="H59" s="136">
        <v>20</v>
      </c>
      <c r="I59" s="137"/>
      <c r="J59" s="136"/>
      <c r="K59" s="70"/>
      <c r="L59" s="137"/>
      <c r="M59" s="136"/>
      <c r="N59" s="70">
        <v>20</v>
      </c>
      <c r="O59" s="70">
        <v>20</v>
      </c>
      <c r="P59" s="137"/>
      <c r="Q59" s="136"/>
      <c r="R59" s="70">
        <v>25</v>
      </c>
      <c r="S59" s="137"/>
      <c r="T59" s="136"/>
      <c r="U59" s="73"/>
      <c r="V59" s="70"/>
      <c r="W59" s="70">
        <f>IF(X59&gt;=$Z$1,ROUND(SUM(LARGE(C59:V59,{1,2,3,4,5,6,7,8,9,10,11,12,13,14,15})),0),Y59)</f>
        <v>105</v>
      </c>
      <c r="X59" s="70">
        <f t="shared" si="2"/>
        <v>5</v>
      </c>
      <c r="Y59" s="70">
        <f t="shared" si="3"/>
        <v>105</v>
      </c>
      <c r="Z59" s="132"/>
      <c r="AA59" s="132"/>
      <c r="AB59" s="132"/>
    </row>
    <row r="60" spans="1:28" x14ac:dyDescent="0.15">
      <c r="A60" s="45" t="s">
        <v>35</v>
      </c>
      <c r="B60" s="3">
        <v>1</v>
      </c>
      <c r="C60" s="136">
        <v>25</v>
      </c>
      <c r="D60" s="137"/>
      <c r="E60" s="70"/>
      <c r="F60" s="136"/>
      <c r="G60" s="137">
        <v>20</v>
      </c>
      <c r="H60" s="136"/>
      <c r="I60" s="137"/>
      <c r="J60" s="136"/>
      <c r="K60" s="70"/>
      <c r="L60" s="137"/>
      <c r="M60" s="136"/>
      <c r="N60" s="70"/>
      <c r="O60" s="70"/>
      <c r="P60" s="137"/>
      <c r="Q60" s="136"/>
      <c r="R60" s="70">
        <v>20</v>
      </c>
      <c r="S60" s="137"/>
      <c r="T60" s="136">
        <v>27</v>
      </c>
      <c r="U60" s="73"/>
      <c r="V60" s="70"/>
      <c r="W60" s="70">
        <f>IF(X60&gt;=$Z$1,ROUND(SUM(LARGE(C60:V60,{1,2,3,4,5,6,7,8,9,10,11,12,13,14,15})),0),Y60)</f>
        <v>92</v>
      </c>
      <c r="X60" s="70">
        <f t="shared" si="2"/>
        <v>4</v>
      </c>
      <c r="Y60" s="70">
        <f t="shared" si="3"/>
        <v>92</v>
      </c>
      <c r="Z60" s="132"/>
      <c r="AA60" s="132"/>
      <c r="AB60" s="132"/>
    </row>
    <row r="61" spans="1:28" x14ac:dyDescent="0.15">
      <c r="A61" s="73" t="s">
        <v>36</v>
      </c>
      <c r="B61">
        <v>1</v>
      </c>
      <c r="C61" s="136"/>
      <c r="D61" s="137">
        <v>25</v>
      </c>
      <c r="E61" s="70"/>
      <c r="F61" s="136"/>
      <c r="G61" s="137"/>
      <c r="H61" s="136"/>
      <c r="I61" s="137">
        <v>20</v>
      </c>
      <c r="J61" s="136"/>
      <c r="K61" s="70"/>
      <c r="L61" s="137"/>
      <c r="M61" s="136">
        <v>20</v>
      </c>
      <c r="N61" s="70"/>
      <c r="O61" s="70"/>
      <c r="P61" s="137"/>
      <c r="Q61" s="136"/>
      <c r="R61" s="70">
        <v>25</v>
      </c>
      <c r="S61" s="137"/>
      <c r="T61" s="136"/>
      <c r="U61" s="73"/>
      <c r="V61" s="70"/>
      <c r="W61" s="70">
        <f>IF(X61&gt;=$Z$1,ROUND(SUM(LARGE(C61:V61,{1,2,3,4,5,6,7,8,9,10,11,12,13,14,15})),0),Y61)</f>
        <v>90</v>
      </c>
      <c r="X61" s="70">
        <f t="shared" si="2"/>
        <v>4</v>
      </c>
      <c r="Y61" s="70">
        <f t="shared" si="3"/>
        <v>90</v>
      </c>
      <c r="Z61" s="132"/>
      <c r="AA61" s="132"/>
      <c r="AB61" s="132"/>
    </row>
    <row r="62" spans="1:28" x14ac:dyDescent="0.15">
      <c r="A62" s="73" t="s">
        <v>17</v>
      </c>
      <c r="B62">
        <v>1</v>
      </c>
      <c r="C62" s="136"/>
      <c r="D62" s="137"/>
      <c r="E62" s="70"/>
      <c r="F62" s="136"/>
      <c r="G62" s="137"/>
      <c r="H62" s="136"/>
      <c r="I62" s="137"/>
      <c r="J62" s="136"/>
      <c r="K62" s="70"/>
      <c r="L62" s="137">
        <v>20</v>
      </c>
      <c r="M62" s="136">
        <v>26</v>
      </c>
      <c r="N62" s="70"/>
      <c r="O62" s="70">
        <v>40</v>
      </c>
      <c r="P62" s="137"/>
      <c r="Q62" s="136"/>
      <c r="R62" s="70"/>
      <c r="S62" s="137"/>
      <c r="T62" s="136"/>
      <c r="U62" s="139"/>
      <c r="V62" s="70"/>
      <c r="W62" s="70">
        <f>IF(X62&gt;=$Z$1,ROUND(SUM(LARGE(C62:V62,{1,2,3,4,5,6,7,8,9,10,11,12,13,14,15})),0),Y62)</f>
        <v>86</v>
      </c>
      <c r="X62" s="70">
        <f t="shared" si="2"/>
        <v>3</v>
      </c>
      <c r="Y62" s="70">
        <f t="shared" si="3"/>
        <v>86</v>
      </c>
      <c r="Z62" s="132"/>
      <c r="AA62" s="132"/>
      <c r="AB62" s="132"/>
    </row>
    <row r="63" spans="1:28" hidden="1" x14ac:dyDescent="0.15">
      <c r="A63" t="s">
        <v>172</v>
      </c>
    </row>
    <row r="64" spans="1:28" x14ac:dyDescent="0.15">
      <c r="A64" s="73" t="s">
        <v>82</v>
      </c>
      <c r="B64">
        <v>1</v>
      </c>
      <c r="C64" s="136">
        <v>20</v>
      </c>
      <c r="D64" s="137"/>
      <c r="E64" s="70"/>
      <c r="F64" s="136"/>
      <c r="G64" s="137">
        <v>20</v>
      </c>
      <c r="H64" s="136"/>
      <c r="I64" s="137"/>
      <c r="J64" s="136">
        <v>20</v>
      </c>
      <c r="K64" s="70"/>
      <c r="L64" s="137"/>
      <c r="M64" s="136"/>
      <c r="N64" s="70"/>
      <c r="O64" s="70">
        <v>20</v>
      </c>
      <c r="P64" s="137"/>
      <c r="Q64" s="136"/>
      <c r="R64" s="70"/>
      <c r="S64" s="137"/>
      <c r="T64" s="136"/>
      <c r="U64" s="73"/>
      <c r="V64" s="70"/>
      <c r="W64" s="70">
        <f>IF(X64&gt;=$Z$1,ROUND(SUM(LARGE(C64:V64,{1,2,3,4,5,6,7,8,9,10,11,12,13,14,15})),0),Y64)</f>
        <v>80</v>
      </c>
      <c r="X64" s="70">
        <f>COUNT(C64:V64)</f>
        <v>4</v>
      </c>
      <c r="Y64" s="70">
        <f>SUM(C64:T64)</f>
        <v>80</v>
      </c>
      <c r="Z64" s="132"/>
      <c r="AA64" s="132"/>
      <c r="AB64" s="132"/>
    </row>
    <row r="65" spans="1:28" x14ac:dyDescent="0.15">
      <c r="A65" s="144" t="s">
        <v>67</v>
      </c>
      <c r="B65" s="13">
        <v>1</v>
      </c>
      <c r="C65" s="136"/>
      <c r="D65" s="137">
        <v>25</v>
      </c>
      <c r="E65" s="70"/>
      <c r="F65" s="136"/>
      <c r="G65" s="137"/>
      <c r="H65" s="136"/>
      <c r="I65" s="137"/>
      <c r="J65" s="136">
        <v>40</v>
      </c>
      <c r="K65" s="70"/>
      <c r="L65" s="137"/>
      <c r="M65" s="136"/>
      <c r="N65" s="70"/>
      <c r="O65" s="70"/>
      <c r="P65" s="137"/>
      <c r="Q65" s="136"/>
      <c r="R65" s="70"/>
      <c r="S65" s="137"/>
      <c r="T65" s="136"/>
      <c r="U65" s="73"/>
      <c r="V65" s="70"/>
      <c r="W65" s="70">
        <f>IF(X65&gt;=$Z$1,ROUND(SUM(LARGE(C65:V65,{1,2,3,4,5,6,7,8,9,10,11,12,13,14,15})),0),Y65)</f>
        <v>65</v>
      </c>
      <c r="X65" s="70">
        <f>COUNT(C65:V65)</f>
        <v>2</v>
      </c>
      <c r="Y65" s="70">
        <f>SUM(C65:T65)</f>
        <v>65</v>
      </c>
      <c r="Z65" s="132"/>
      <c r="AA65" s="132"/>
      <c r="AB65" s="132"/>
    </row>
    <row r="66" spans="1:28" hidden="1" x14ac:dyDescent="0.15">
      <c r="A66" t="s">
        <v>87</v>
      </c>
    </row>
    <row r="67" spans="1:28" x14ac:dyDescent="0.15">
      <c r="A67" s="73" t="s">
        <v>60</v>
      </c>
      <c r="B67">
        <v>1</v>
      </c>
      <c r="C67" s="136"/>
      <c r="D67" s="137"/>
      <c r="E67" s="70"/>
      <c r="F67" s="136"/>
      <c r="G67" s="137"/>
      <c r="H67" s="136"/>
      <c r="I67" s="137"/>
      <c r="J67" s="136">
        <v>25</v>
      </c>
      <c r="K67" s="70"/>
      <c r="L67" s="137"/>
      <c r="M67" s="136"/>
      <c r="N67" s="70"/>
      <c r="O67" s="70">
        <v>20</v>
      </c>
      <c r="P67" s="137"/>
      <c r="Q67" s="136"/>
      <c r="R67" s="70">
        <v>20</v>
      </c>
      <c r="S67" s="137"/>
      <c r="T67" s="136"/>
      <c r="U67" s="73"/>
      <c r="V67" s="70"/>
      <c r="W67" s="70">
        <f>IF(X67&gt;=$Z$1,ROUND(SUM(LARGE(C67:V67,{1,2,3,4,5,6,7,8,9,10,11,12,13,14,15})),0),Y67)</f>
        <v>65</v>
      </c>
      <c r="X67" s="70">
        <f>COUNT(C67:V67)</f>
        <v>3</v>
      </c>
      <c r="Y67" s="70">
        <f>SUM(C67:T67)</f>
        <v>65</v>
      </c>
      <c r="Z67" s="132"/>
      <c r="AA67" s="132"/>
      <c r="AB67" s="132"/>
    </row>
    <row r="68" spans="1:28" hidden="1" x14ac:dyDescent="0.15">
      <c r="A68" s="8" t="s">
        <v>88</v>
      </c>
      <c r="B68" s="8"/>
    </row>
    <row r="69" spans="1:28" hidden="1" x14ac:dyDescent="0.15">
      <c r="A69" t="s">
        <v>89</v>
      </c>
    </row>
    <row r="70" spans="1:28" hidden="1" x14ac:dyDescent="0.15">
      <c r="A70" t="s">
        <v>173</v>
      </c>
    </row>
    <row r="71" spans="1:28" x14ac:dyDescent="0.15">
      <c r="A71" s="73" t="s">
        <v>75</v>
      </c>
      <c r="B71">
        <v>1</v>
      </c>
      <c r="C71" s="136">
        <v>25</v>
      </c>
      <c r="D71" s="137">
        <v>20</v>
      </c>
      <c r="E71" s="70"/>
      <c r="F71" s="136"/>
      <c r="G71" s="137"/>
      <c r="H71" s="136"/>
      <c r="I71" s="137"/>
      <c r="J71" s="136">
        <v>20</v>
      </c>
      <c r="K71" s="70"/>
      <c r="L71" s="137"/>
      <c r="M71" s="136"/>
      <c r="N71" s="70"/>
      <c r="O71" s="70"/>
      <c r="P71" s="137"/>
      <c r="Q71" s="136"/>
      <c r="R71" s="70"/>
      <c r="S71" s="137"/>
      <c r="T71" s="136"/>
      <c r="U71" s="73"/>
      <c r="V71" s="70"/>
      <c r="W71" s="70">
        <f>IF(X71&gt;=$Z$1,ROUND(SUM(LARGE(C71:V71,{1,2,3,4,5,6,7,8,9,10,11,12,13,14,15})),0),Y71)</f>
        <v>65</v>
      </c>
      <c r="X71" s="70">
        <f>COUNT(C71:V71)</f>
        <v>3</v>
      </c>
      <c r="Y71" s="70">
        <f>SUM(C71:T71)</f>
        <v>65</v>
      </c>
      <c r="Z71" s="132"/>
      <c r="AA71" s="132"/>
      <c r="AB71" s="132"/>
    </row>
    <row r="72" spans="1:28" hidden="1" x14ac:dyDescent="0.15">
      <c r="A72" t="s">
        <v>90</v>
      </c>
    </row>
    <row r="73" spans="1:28" hidden="1" x14ac:dyDescent="0.15">
      <c r="A73" t="s">
        <v>91</v>
      </c>
    </row>
    <row r="74" spans="1:28" hidden="1" x14ac:dyDescent="0.15">
      <c r="A74" t="s">
        <v>92</v>
      </c>
    </row>
    <row r="75" spans="1:28" x14ac:dyDescent="0.15">
      <c r="A75" s="145" t="s">
        <v>42</v>
      </c>
      <c r="B75">
        <v>1</v>
      </c>
      <c r="C75" s="136">
        <v>25</v>
      </c>
      <c r="D75" s="137">
        <v>38</v>
      </c>
      <c r="E75" s="70"/>
      <c r="F75" s="136"/>
      <c r="G75" s="137"/>
      <c r="H75" s="136"/>
      <c r="I75" s="137"/>
      <c r="J75" s="136"/>
      <c r="K75" s="70"/>
      <c r="L75" s="137"/>
      <c r="M75" s="136"/>
      <c r="N75" s="70"/>
      <c r="O75" s="70"/>
      <c r="P75" s="137"/>
      <c r="Q75" s="136"/>
      <c r="R75" s="70"/>
      <c r="S75" s="137"/>
      <c r="T75" s="136"/>
      <c r="U75" s="73"/>
      <c r="V75" s="70"/>
      <c r="W75" s="70">
        <f>IF(X75&gt;=$Z$1,ROUND(SUM(LARGE(C75:V75,{1,2,3,4,5,6,7,8,9,10,11,12,13,14,15})),0),Y75)</f>
        <v>63</v>
      </c>
      <c r="X75" s="70">
        <f t="shared" ref="X75:X80" si="4">COUNT(C75:V75)</f>
        <v>2</v>
      </c>
      <c r="Y75" s="70">
        <f t="shared" ref="Y75:Y80" si="5">SUM(C75:T75)</f>
        <v>63</v>
      </c>
      <c r="Z75" s="132"/>
      <c r="AA75" s="132"/>
      <c r="AB75" s="132"/>
    </row>
    <row r="76" spans="1:28" x14ac:dyDescent="0.15">
      <c r="A76" s="145" t="s">
        <v>73</v>
      </c>
      <c r="B76">
        <v>1</v>
      </c>
      <c r="C76" s="136">
        <v>25</v>
      </c>
      <c r="D76" s="137">
        <v>35</v>
      </c>
      <c r="E76" s="70"/>
      <c r="F76" s="136"/>
      <c r="G76" s="137"/>
      <c r="H76" s="136"/>
      <c r="I76" s="137"/>
      <c r="J76" s="136"/>
      <c r="K76" s="70"/>
      <c r="L76" s="137"/>
      <c r="M76" s="136"/>
      <c r="N76" s="70"/>
      <c r="O76" s="70"/>
      <c r="P76" s="137"/>
      <c r="Q76" s="136"/>
      <c r="R76" s="70"/>
      <c r="S76" s="137"/>
      <c r="T76" s="136"/>
      <c r="U76" s="73"/>
      <c r="V76" s="70"/>
      <c r="W76" s="70">
        <f>IF(X76&gt;=$Z$1,ROUND(SUM(LARGE(C76:V76,{1,2,3,4,5,6,7,8,9,10,11,12,13,14,15})),0),Y76)</f>
        <v>60</v>
      </c>
      <c r="X76" s="70">
        <f t="shared" si="4"/>
        <v>2</v>
      </c>
      <c r="Y76" s="70">
        <f t="shared" si="5"/>
        <v>60</v>
      </c>
      <c r="Z76" s="132"/>
      <c r="AA76" s="132"/>
      <c r="AB76" s="132"/>
    </row>
    <row r="77" spans="1:28" x14ac:dyDescent="0.15">
      <c r="A77" s="73" t="s">
        <v>74</v>
      </c>
      <c r="B77">
        <v>1</v>
      </c>
      <c r="C77" s="136"/>
      <c r="D77" s="137"/>
      <c r="E77" s="70"/>
      <c r="F77" s="136"/>
      <c r="G77" s="137"/>
      <c r="H77" s="136"/>
      <c r="I77" s="137"/>
      <c r="J77" s="136"/>
      <c r="K77" s="70"/>
      <c r="L77" s="137"/>
      <c r="M77" s="136"/>
      <c r="N77" s="70"/>
      <c r="O77" s="70"/>
      <c r="P77" s="137">
        <v>20</v>
      </c>
      <c r="Q77" s="136"/>
      <c r="R77" s="70">
        <v>40</v>
      </c>
      <c r="S77" s="137"/>
      <c r="T77" s="136"/>
      <c r="U77" s="73"/>
      <c r="V77" s="70"/>
      <c r="W77" s="70">
        <f>IF(X77&gt;=$Z$1,ROUND(SUM(LARGE(C77:V77,{1,2,3,4,5,6,7,8,9,10,11,12,13,14,15})),0),Y77)</f>
        <v>60</v>
      </c>
      <c r="X77" s="70">
        <f t="shared" si="4"/>
        <v>2</v>
      </c>
      <c r="Y77" s="70">
        <f t="shared" si="5"/>
        <v>60</v>
      </c>
      <c r="Z77" s="132"/>
      <c r="AA77" s="132"/>
      <c r="AB77" s="132"/>
    </row>
    <row r="78" spans="1:28" x14ac:dyDescent="0.15">
      <c r="A78" s="145" t="s">
        <v>104</v>
      </c>
      <c r="B78">
        <v>1</v>
      </c>
      <c r="C78" s="136"/>
      <c r="D78" s="137"/>
      <c r="E78" s="70"/>
      <c r="F78" s="136"/>
      <c r="G78" s="137"/>
      <c r="H78" s="136"/>
      <c r="I78" s="137"/>
      <c r="J78" s="136"/>
      <c r="K78" s="70"/>
      <c r="L78" s="137"/>
      <c r="M78" s="136"/>
      <c r="N78" s="70"/>
      <c r="O78" s="70">
        <v>30</v>
      </c>
      <c r="P78" s="137"/>
      <c r="Q78" s="136"/>
      <c r="R78" s="70"/>
      <c r="S78" s="137"/>
      <c r="T78" s="136">
        <v>25</v>
      </c>
      <c r="U78" s="73"/>
      <c r="V78" s="70"/>
      <c r="W78" s="70">
        <f>IF(X78&gt;=$Z$1,ROUND(SUM(LARGE(C78:V78,{1,2,3,4,5,6,7,8,9,10,11,12,13,14,15})),0),Y78)</f>
        <v>55</v>
      </c>
      <c r="X78" s="70">
        <f t="shared" si="4"/>
        <v>2</v>
      </c>
      <c r="Y78" s="70">
        <f t="shared" si="5"/>
        <v>55</v>
      </c>
      <c r="Z78" s="132"/>
      <c r="AA78" s="132"/>
      <c r="AB78" s="132"/>
    </row>
    <row r="79" spans="1:28" x14ac:dyDescent="0.15">
      <c r="A79" s="73" t="s">
        <v>105</v>
      </c>
      <c r="B79">
        <v>1</v>
      </c>
      <c r="C79" s="136"/>
      <c r="D79" s="137"/>
      <c r="E79" s="70"/>
      <c r="F79" s="136"/>
      <c r="G79" s="137"/>
      <c r="H79" s="136"/>
      <c r="I79" s="137"/>
      <c r="J79" s="136"/>
      <c r="K79" s="70"/>
      <c r="L79" s="137"/>
      <c r="M79" s="136"/>
      <c r="N79" s="70"/>
      <c r="O79" s="70">
        <v>29</v>
      </c>
      <c r="P79" s="137"/>
      <c r="Q79" s="136"/>
      <c r="R79" s="70"/>
      <c r="S79" s="137"/>
      <c r="T79" s="136">
        <v>25</v>
      </c>
      <c r="U79" s="73"/>
      <c r="V79" s="70"/>
      <c r="W79" s="70">
        <f>IF(X79&gt;=$Z$1,ROUND(SUM(LARGE(C79:V79,{1,2,3,4,5,6,7,8,9,10,11,12,13,14,15})),0),Y79)</f>
        <v>54</v>
      </c>
      <c r="X79" s="70">
        <f t="shared" si="4"/>
        <v>2</v>
      </c>
      <c r="Y79" s="70">
        <f t="shared" si="5"/>
        <v>54</v>
      </c>
      <c r="Z79" s="132"/>
      <c r="AA79" s="132"/>
      <c r="AB79" s="132"/>
    </row>
    <row r="80" spans="1:28" x14ac:dyDescent="0.15">
      <c r="A80" s="45" t="s">
        <v>69</v>
      </c>
      <c r="B80" s="89">
        <v>1</v>
      </c>
      <c r="C80" s="136"/>
      <c r="D80" s="137"/>
      <c r="E80" s="70"/>
      <c r="F80" s="136"/>
      <c r="G80" s="137">
        <v>20</v>
      </c>
      <c r="H80" s="136"/>
      <c r="I80" s="137"/>
      <c r="J80" s="136">
        <v>25</v>
      </c>
      <c r="K80" s="70"/>
      <c r="L80" s="137"/>
      <c r="M80" s="136"/>
      <c r="N80" s="70"/>
      <c r="O80" s="70"/>
      <c r="P80" s="137"/>
      <c r="Q80" s="136"/>
      <c r="R80" s="70"/>
      <c r="S80" s="137"/>
      <c r="T80" s="136"/>
      <c r="U80" s="73"/>
      <c r="V80" s="70"/>
      <c r="W80" s="70">
        <f>IF(X80&gt;=$Z$1,ROUND(SUM(LARGE(C80:V80,{1,2,3,4,5,6,7,8,9,10,11,12,13,14,15})),0),Y80)</f>
        <v>45</v>
      </c>
      <c r="X80" s="70">
        <f t="shared" si="4"/>
        <v>2</v>
      </c>
      <c r="Y80" s="70">
        <f t="shared" si="5"/>
        <v>45</v>
      </c>
      <c r="Z80" s="132"/>
      <c r="AA80" s="132"/>
      <c r="AB80" s="132"/>
    </row>
    <row r="81" spans="1:28" hidden="1" x14ac:dyDescent="0.15">
      <c r="A81" t="s">
        <v>93</v>
      </c>
    </row>
    <row r="82" spans="1:28" hidden="1" x14ac:dyDescent="0.15">
      <c r="A82" s="3" t="s">
        <v>174</v>
      </c>
      <c r="B82" s="3"/>
    </row>
    <row r="83" spans="1:28" hidden="1" x14ac:dyDescent="0.15">
      <c r="A83" t="s">
        <v>95</v>
      </c>
    </row>
    <row r="84" spans="1:28" x14ac:dyDescent="0.15">
      <c r="A84" s="143" t="s">
        <v>198</v>
      </c>
      <c r="B84" s="8">
        <v>1</v>
      </c>
      <c r="C84" s="136"/>
      <c r="D84" s="137"/>
      <c r="E84" s="70"/>
      <c r="F84" s="136"/>
      <c r="G84" s="137"/>
      <c r="H84" s="136"/>
      <c r="I84" s="137"/>
      <c r="J84" s="136"/>
      <c r="K84" s="70">
        <v>20</v>
      </c>
      <c r="L84" s="137"/>
      <c r="M84" s="136">
        <v>25</v>
      </c>
      <c r="N84" s="70"/>
      <c r="O84" s="70"/>
      <c r="P84" s="137"/>
      <c r="Q84" s="136"/>
      <c r="R84" s="70"/>
      <c r="S84" s="137"/>
      <c r="T84" s="136"/>
      <c r="U84" s="73"/>
      <c r="V84" s="70"/>
      <c r="W84" s="70">
        <f>IF(X84&gt;=$Z$1,ROUND(SUM(LARGE(C84:V84,{1,2,3,4,5,6,7,8,9,10,11,12,13,14,15})),0),Y84)</f>
        <v>45</v>
      </c>
      <c r="X84" s="70">
        <f>COUNT(C84:V84)</f>
        <v>2</v>
      </c>
      <c r="Y84" s="70">
        <f>SUM(C84:T84)</f>
        <v>45</v>
      </c>
      <c r="Z84" s="132"/>
      <c r="AA84" s="132"/>
      <c r="AB84" s="132"/>
    </row>
    <row r="85" spans="1:28" x14ac:dyDescent="0.15">
      <c r="A85" s="73" t="s">
        <v>59</v>
      </c>
      <c r="B85" s="89">
        <v>1</v>
      </c>
      <c r="C85" s="136"/>
      <c r="D85" s="137">
        <v>20</v>
      </c>
      <c r="E85" s="70"/>
      <c r="F85" s="136"/>
      <c r="G85" s="137"/>
      <c r="H85" s="136"/>
      <c r="I85" s="137"/>
      <c r="J85" s="136"/>
      <c r="K85" s="70">
        <v>20</v>
      </c>
      <c r="L85" s="137"/>
      <c r="M85" s="136"/>
      <c r="N85" s="70"/>
      <c r="O85" s="70"/>
      <c r="P85" s="137"/>
      <c r="Q85" s="136"/>
      <c r="R85" s="70"/>
      <c r="S85" s="137"/>
      <c r="T85" s="136"/>
      <c r="U85" s="73"/>
      <c r="V85" s="70"/>
      <c r="W85" s="70">
        <f>IF(X85&gt;=$Z$1,ROUND(SUM(LARGE(C85:V85,{1,2,3,4,5,6,7,8,9,10,11,12,13,14,15})),0),Y85)</f>
        <v>40</v>
      </c>
      <c r="X85" s="70">
        <f>COUNT(C85:V85)</f>
        <v>2</v>
      </c>
      <c r="Y85" s="70">
        <f>SUM(C85:T85)</f>
        <v>40</v>
      </c>
      <c r="Z85" s="132"/>
      <c r="AA85" s="132"/>
      <c r="AB85" s="132"/>
    </row>
    <row r="86" spans="1:28" x14ac:dyDescent="0.15">
      <c r="A86" s="45" t="s">
        <v>168</v>
      </c>
      <c r="B86" s="89">
        <v>1</v>
      </c>
      <c r="C86" s="136"/>
      <c r="D86" s="137"/>
      <c r="E86" s="70"/>
      <c r="F86" s="136"/>
      <c r="G86" s="137"/>
      <c r="H86" s="136"/>
      <c r="I86" s="137"/>
      <c r="J86" s="136"/>
      <c r="K86" s="70"/>
      <c r="L86" s="137"/>
      <c r="M86" s="136"/>
      <c r="N86" s="70"/>
      <c r="O86" s="70">
        <v>27</v>
      </c>
      <c r="P86" s="137"/>
      <c r="Q86" s="136"/>
      <c r="R86" s="70"/>
      <c r="S86" s="137"/>
      <c r="T86" s="136"/>
      <c r="U86" s="73"/>
      <c r="V86" s="70"/>
      <c r="W86" s="70">
        <f>IF(X86&gt;=$Z$1,ROUND(SUM(LARGE(C86:V86,{1,2,3,4,5,6,7,8,9,10,11,12,13,14,15})),0),Y86)</f>
        <v>27</v>
      </c>
      <c r="X86" s="70">
        <f>COUNT(C86:V86)</f>
        <v>1</v>
      </c>
      <c r="Y86" s="70">
        <f>SUM(C86:T86)</f>
        <v>27</v>
      </c>
      <c r="Z86" s="132"/>
      <c r="AA86" s="132"/>
      <c r="AB86" s="132"/>
    </row>
    <row r="87" spans="1:28" x14ac:dyDescent="0.15">
      <c r="A87" s="145" t="s">
        <v>16</v>
      </c>
      <c r="B87">
        <v>1</v>
      </c>
      <c r="C87" s="136"/>
      <c r="D87" s="137">
        <v>25</v>
      </c>
      <c r="E87" s="70"/>
      <c r="F87" s="136"/>
      <c r="G87" s="137"/>
      <c r="H87" s="136"/>
      <c r="I87" s="137"/>
      <c r="J87" s="136"/>
      <c r="K87" s="70"/>
      <c r="L87" s="137"/>
      <c r="M87" s="136"/>
      <c r="N87" s="70"/>
      <c r="O87" s="70"/>
      <c r="P87" s="137"/>
      <c r="Q87" s="136"/>
      <c r="R87" s="70"/>
      <c r="S87" s="137"/>
      <c r="T87" s="136"/>
      <c r="U87" s="73"/>
      <c r="V87" s="70"/>
      <c r="W87" s="70">
        <f>IF(X87&gt;=$Z$1,ROUND(SUM(LARGE(C87:V87,{1,2,3,4,5,6,7,8,9,10,11,12,13,14,15})),0),Y87)</f>
        <v>25</v>
      </c>
      <c r="X87" s="70">
        <f>COUNT(C87:V87)</f>
        <v>1</v>
      </c>
      <c r="Y87" s="70">
        <f>SUM(C87:T87)</f>
        <v>25</v>
      </c>
      <c r="Z87" s="132"/>
      <c r="AA87" s="132"/>
      <c r="AB87" s="132"/>
    </row>
    <row r="88" spans="1:28" x14ac:dyDescent="0.15">
      <c r="A88" s="73" t="s">
        <v>27</v>
      </c>
      <c r="B88" s="11">
        <v>1</v>
      </c>
      <c r="C88" s="136"/>
      <c r="D88" s="137">
        <v>25</v>
      </c>
      <c r="E88" s="70"/>
      <c r="F88" s="136"/>
      <c r="G88" s="137"/>
      <c r="H88" s="136"/>
      <c r="I88" s="137"/>
      <c r="J88" s="136"/>
      <c r="K88" s="70"/>
      <c r="L88" s="137"/>
      <c r="M88" s="136"/>
      <c r="N88" s="70"/>
      <c r="O88" s="70"/>
      <c r="P88" s="137"/>
      <c r="Q88" s="136"/>
      <c r="R88" s="70"/>
      <c r="S88" s="137"/>
      <c r="T88" s="136"/>
      <c r="U88" s="73"/>
      <c r="V88" s="70"/>
      <c r="W88" s="70">
        <f>IF(X88&gt;=$Z$1,ROUND(SUM(LARGE(C88:V88,{1,2,3,4,5,6,7,8,9,10,11,12,13,14,15})),0),Y88)</f>
        <v>25</v>
      </c>
      <c r="X88" s="70">
        <f>COUNT(C88:V88)</f>
        <v>1</v>
      </c>
      <c r="Y88" s="70">
        <f>SUM(C88:T88)</f>
        <v>25</v>
      </c>
      <c r="Z88" s="132"/>
      <c r="AA88" s="132"/>
      <c r="AB88" s="132"/>
    </row>
    <row r="89" spans="1:28" hidden="1" x14ac:dyDescent="0.15">
      <c r="A89" t="s">
        <v>97</v>
      </c>
    </row>
    <row r="90" spans="1:28" x14ac:dyDescent="0.15">
      <c r="A90" s="145" t="s">
        <v>46</v>
      </c>
      <c r="B90" s="3">
        <v>1</v>
      </c>
      <c r="C90" s="136">
        <v>25</v>
      </c>
      <c r="D90" s="137"/>
      <c r="E90" s="70"/>
      <c r="F90" s="136"/>
      <c r="G90" s="137"/>
      <c r="H90" s="136"/>
      <c r="I90" s="137"/>
      <c r="J90" s="136"/>
      <c r="K90" s="70"/>
      <c r="L90" s="137"/>
      <c r="M90" s="136"/>
      <c r="N90" s="70"/>
      <c r="O90" s="70"/>
      <c r="P90" s="137"/>
      <c r="Q90" s="136"/>
      <c r="R90" s="70"/>
      <c r="S90" s="137"/>
      <c r="T90" s="136"/>
      <c r="U90" s="73"/>
      <c r="V90" s="70"/>
      <c r="W90" s="70">
        <f>IF(X90&gt;=$Z$1,ROUND(SUM(LARGE(C90:V90,{1,2,3,4,5,6,7,8,9,10,11,12,13,14,15})),0),Y90)</f>
        <v>25</v>
      </c>
      <c r="X90" s="70">
        <f>COUNT(C90:V90)</f>
        <v>1</v>
      </c>
      <c r="Y90" s="70">
        <f>SUM(C90:T90)</f>
        <v>25</v>
      </c>
      <c r="Z90" s="132"/>
      <c r="AA90" s="132"/>
      <c r="AB90" s="132"/>
    </row>
    <row r="91" spans="1:28" x14ac:dyDescent="0.15">
      <c r="A91" s="145" t="s">
        <v>39</v>
      </c>
      <c r="B91">
        <v>1</v>
      </c>
      <c r="C91" s="136"/>
      <c r="D91" s="137"/>
      <c r="E91" s="70"/>
      <c r="F91" s="136"/>
      <c r="G91" s="137"/>
      <c r="H91" s="136"/>
      <c r="I91" s="137"/>
      <c r="J91" s="136">
        <v>25</v>
      </c>
      <c r="K91" s="70"/>
      <c r="L91" s="137"/>
      <c r="M91" s="136"/>
      <c r="N91" s="70"/>
      <c r="O91" s="70"/>
      <c r="P91" s="137"/>
      <c r="Q91" s="136"/>
      <c r="R91" s="70"/>
      <c r="S91" s="137"/>
      <c r="T91" s="136"/>
      <c r="U91" s="73"/>
      <c r="V91" s="70"/>
      <c r="W91" s="70">
        <f>IF(X91&gt;=$Z$1,ROUND(SUM(LARGE(C91:V91,{1,2,3,4,5,6,7,8,9,10,11,12,13,14,15})),0),Y91)</f>
        <v>25</v>
      </c>
      <c r="X91" s="70">
        <f>COUNT(C91:V91)</f>
        <v>1</v>
      </c>
      <c r="Y91" s="70">
        <f>SUM(C91:T91)</f>
        <v>25</v>
      </c>
      <c r="Z91" s="132"/>
      <c r="AA91" s="132"/>
      <c r="AB91" s="132"/>
    </row>
    <row r="92" spans="1:28" x14ac:dyDescent="0.15">
      <c r="A92" s="146" t="s">
        <v>50</v>
      </c>
      <c r="B92" s="8">
        <v>1</v>
      </c>
      <c r="C92" s="136"/>
      <c r="D92" s="137">
        <v>25</v>
      </c>
      <c r="E92" s="70"/>
      <c r="F92" s="136"/>
      <c r="G92" s="137"/>
      <c r="H92" s="136"/>
      <c r="I92" s="137"/>
      <c r="J92" s="136"/>
      <c r="K92" s="70"/>
      <c r="L92" s="137"/>
      <c r="M92" s="136"/>
      <c r="N92" s="70"/>
      <c r="O92" s="70"/>
      <c r="P92" s="137"/>
      <c r="Q92" s="136"/>
      <c r="R92" s="70"/>
      <c r="S92" s="137"/>
      <c r="T92" s="136"/>
      <c r="U92" s="73"/>
      <c r="V92" s="70"/>
      <c r="W92" s="70">
        <f>IF(X92&gt;=$Z$1,ROUND(SUM(LARGE(C92:V92,{1,2,3,4,5,6,7,8,9,10,11,12,13,14,15})),0),Y92)</f>
        <v>25</v>
      </c>
      <c r="X92" s="70">
        <f>COUNT(C92:V92)</f>
        <v>1</v>
      </c>
      <c r="Y92" s="70">
        <f>SUM(C92:T92)</f>
        <v>25</v>
      </c>
      <c r="Z92" s="132"/>
      <c r="AA92" s="132"/>
      <c r="AB92" s="132"/>
    </row>
    <row r="93" spans="1:28" x14ac:dyDescent="0.15">
      <c r="A93" s="145" t="s">
        <v>127</v>
      </c>
      <c r="B93" s="3">
        <v>1</v>
      </c>
      <c r="C93" s="136"/>
      <c r="D93" s="137"/>
      <c r="E93" s="70"/>
      <c r="F93" s="136"/>
      <c r="G93" s="137"/>
      <c r="H93" s="136">
        <v>25</v>
      </c>
      <c r="I93" s="137"/>
      <c r="J93" s="136"/>
      <c r="K93" s="70"/>
      <c r="L93" s="137"/>
      <c r="M93" s="136"/>
      <c r="N93" s="70"/>
      <c r="O93" s="70"/>
      <c r="P93" s="137"/>
      <c r="Q93" s="136"/>
      <c r="R93" s="70"/>
      <c r="S93" s="137"/>
      <c r="T93" s="136"/>
      <c r="U93" s="73"/>
      <c r="V93" s="70"/>
      <c r="W93" s="70">
        <f>IF(X93&gt;=$Z$1,ROUND(SUM(LARGE(C93:V93,{1,2,3,4,5,6,7,8,9,10,11,12,13,14,15})),0),Y93)</f>
        <v>25</v>
      </c>
      <c r="X93" s="70">
        <f>COUNT(C93:V93)</f>
        <v>1</v>
      </c>
      <c r="Y93" s="70">
        <f>SUM(C93:T93)</f>
        <v>25</v>
      </c>
      <c r="Z93" s="132"/>
      <c r="AA93" s="132"/>
      <c r="AB93" s="132"/>
    </row>
  </sheetData>
  <autoFilter ref="A1:V93">
    <filterColumn colId="1">
      <customFilters>
        <customFilter operator="notEqual" val=" "/>
      </customFilters>
    </filterColumn>
  </autoFilter>
  <sortState ref="A2:AA93">
    <sortCondition descending="1" ref="W1"/>
  </sortState>
  <conditionalFormatting sqref="W2:W93">
    <cfRule type="cellIs" dxfId="0" priority="1" operator="greaterThan">
      <formula>450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3" sqref="I13"/>
    </sheetView>
  </sheetViews>
  <sheetFormatPr baseColWidth="10" defaultColWidth="8.83203125" defaultRowHeight="13" x14ac:dyDescent="0.15"/>
  <cols>
    <col min="1" max="1" width="20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79" t="s">
        <v>153</v>
      </c>
      <c r="F1" s="79" t="s">
        <v>154</v>
      </c>
      <c r="G1" s="81" t="s">
        <v>155</v>
      </c>
      <c r="H1" s="80" t="s">
        <v>156</v>
      </c>
    </row>
    <row r="2" spans="1:8" x14ac:dyDescent="0.15">
      <c r="A2" s="87" t="s">
        <v>28</v>
      </c>
      <c r="B2" s="83">
        <v>2.3460648148148147E-2</v>
      </c>
      <c r="C2" s="84">
        <v>1.1479237528344666E-2</v>
      </c>
      <c r="D2" s="84">
        <v>1.1981410619803481E-2</v>
      </c>
      <c r="E2" s="85">
        <v>1</v>
      </c>
      <c r="F2" s="85">
        <v>40</v>
      </c>
      <c r="G2" s="86">
        <v>9.571759259259259E-3</v>
      </c>
      <c r="H2" s="83">
        <v>1.9074782690854074E-3</v>
      </c>
    </row>
    <row r="3" spans="1:8" x14ac:dyDescent="0.15">
      <c r="A3" s="87" t="s">
        <v>12</v>
      </c>
      <c r="B3" s="83">
        <v>1.7256944444444443E-2</v>
      </c>
      <c r="C3" s="84">
        <v>5.1455026455026476E-3</v>
      </c>
      <c r="D3" s="84">
        <v>1.2111441798941795E-2</v>
      </c>
      <c r="E3" s="85">
        <v>2</v>
      </c>
      <c r="F3" s="85">
        <v>39</v>
      </c>
      <c r="G3" s="86">
        <v>3.3680555555555547E-3</v>
      </c>
      <c r="H3" s="83">
        <v>1.7774470899470929E-3</v>
      </c>
    </row>
    <row r="4" spans="1:8" x14ac:dyDescent="0.15">
      <c r="A4" s="82" t="s">
        <v>49</v>
      </c>
      <c r="B4" s="83">
        <v>2.2638888888888892E-2</v>
      </c>
      <c r="C4" s="84">
        <v>1.0241638321995466E-2</v>
      </c>
      <c r="D4" s="84">
        <v>1.2397250566893427E-2</v>
      </c>
      <c r="E4" s="85">
        <v>3</v>
      </c>
      <c r="F4" s="85">
        <v>38</v>
      </c>
      <c r="G4" s="86">
        <v>8.7500000000000043E-3</v>
      </c>
      <c r="H4" s="83">
        <v>1.4916383219954615E-3</v>
      </c>
    </row>
    <row r="5" spans="1:8" x14ac:dyDescent="0.15">
      <c r="A5" s="87" t="s">
        <v>55</v>
      </c>
      <c r="B5" s="83">
        <v>1.8125000000000009E-2</v>
      </c>
      <c r="C5" s="84">
        <v>5.5208333333333325E-3</v>
      </c>
      <c r="D5" s="84">
        <v>1.2604166666666677E-2</v>
      </c>
      <c r="E5" s="85">
        <v>4</v>
      </c>
      <c r="F5" s="85">
        <v>37</v>
      </c>
      <c r="G5" s="86">
        <v>4.236111111111121E-3</v>
      </c>
      <c r="H5" s="83">
        <v>1.2847222222222114E-3</v>
      </c>
    </row>
    <row r="6" spans="1:8" x14ac:dyDescent="0.15">
      <c r="A6" s="82" t="s">
        <v>44</v>
      </c>
      <c r="B6" s="83">
        <v>1.8344907407407414E-2</v>
      </c>
      <c r="C6" s="84">
        <v>5.7336545729402902E-3</v>
      </c>
      <c r="D6" s="84">
        <v>1.2611252834467124E-2</v>
      </c>
      <c r="E6" s="85">
        <v>5</v>
      </c>
      <c r="F6" s="85">
        <v>36</v>
      </c>
      <c r="G6" s="86">
        <v>4.4560185185185258E-3</v>
      </c>
      <c r="H6" s="83">
        <v>1.2776360544217644E-3</v>
      </c>
    </row>
    <row r="7" spans="1:8" x14ac:dyDescent="0.15">
      <c r="A7" s="87" t="s">
        <v>20</v>
      </c>
      <c r="B7" s="83">
        <v>1.8414351851851859E-2</v>
      </c>
      <c r="C7" s="84">
        <v>5.6828703703703728E-3</v>
      </c>
      <c r="D7" s="84">
        <v>1.2731481481481486E-2</v>
      </c>
      <c r="E7" s="85">
        <v>6</v>
      </c>
      <c r="F7" s="85">
        <v>35</v>
      </c>
      <c r="G7" s="86">
        <v>4.5254629629629707E-3</v>
      </c>
      <c r="H7" s="83">
        <v>1.1574074074074021E-3</v>
      </c>
    </row>
    <row r="8" spans="1:8" x14ac:dyDescent="0.15">
      <c r="A8" s="82" t="s">
        <v>33</v>
      </c>
      <c r="B8" s="83">
        <v>1.7118055555555553E-2</v>
      </c>
      <c r="C8" s="84">
        <v>4.1787131519274365E-3</v>
      </c>
      <c r="D8" s="84">
        <v>1.2939342403628117E-2</v>
      </c>
      <c r="E8" s="85">
        <v>7</v>
      </c>
      <c r="F8" s="85">
        <v>34</v>
      </c>
      <c r="G8" s="86">
        <v>3.2291666666666649E-3</v>
      </c>
      <c r="H8" s="83">
        <v>9.4954648526077157E-4</v>
      </c>
    </row>
    <row r="9" spans="1:8" x14ac:dyDescent="0.15">
      <c r="A9" s="82" t="s">
        <v>37</v>
      </c>
      <c r="B9" s="83">
        <v>1.8888888888888889E-2</v>
      </c>
      <c r="C9" s="84">
        <v>5.8912037037037041E-3</v>
      </c>
      <c r="D9" s="84">
        <v>1.2997685185185185E-2</v>
      </c>
      <c r="E9" s="85">
        <v>8</v>
      </c>
      <c r="F9" s="85">
        <v>33</v>
      </c>
      <c r="G9" s="86">
        <v>5.000000000000001E-3</v>
      </c>
      <c r="H9" s="83">
        <v>8.9120370370370308E-4</v>
      </c>
    </row>
    <row r="10" spans="1:8" x14ac:dyDescent="0.15">
      <c r="A10" s="82" t="s">
        <v>18</v>
      </c>
      <c r="B10" s="83">
        <v>1.7175925925925928E-2</v>
      </c>
      <c r="C10" s="84">
        <v>4.1371409674981138E-3</v>
      </c>
      <c r="D10" s="84">
        <v>1.3038784958427814E-2</v>
      </c>
      <c r="E10" s="85">
        <v>9</v>
      </c>
      <c r="F10" s="85">
        <v>32</v>
      </c>
      <c r="G10" s="86">
        <v>3.2870370370370397E-3</v>
      </c>
      <c r="H10" s="83">
        <v>8.5010393046107413E-4</v>
      </c>
    </row>
    <row r="11" spans="1:8" x14ac:dyDescent="0.15">
      <c r="A11" s="82" t="s">
        <v>15</v>
      </c>
      <c r="B11" s="83">
        <v>1.6099537037037037E-2</v>
      </c>
      <c r="C11" s="84">
        <v>3.0379582388510989E-3</v>
      </c>
      <c r="D11" s="84">
        <v>1.3061578798185938E-2</v>
      </c>
      <c r="E11" s="85">
        <v>10</v>
      </c>
      <c r="F11" s="85">
        <v>31</v>
      </c>
      <c r="G11" s="86">
        <v>2.2106481481481491E-3</v>
      </c>
      <c r="H11" s="83">
        <v>8.2731009070294986E-4</v>
      </c>
    </row>
    <row r="12" spans="1:8" x14ac:dyDescent="0.15">
      <c r="A12" s="82" t="s">
        <v>32</v>
      </c>
      <c r="B12" s="83">
        <v>1.7071759259259262E-2</v>
      </c>
      <c r="C12" s="84">
        <v>4.0036848072562345E-3</v>
      </c>
      <c r="D12" s="84">
        <v>1.3068074452003028E-2</v>
      </c>
      <c r="E12" s="85">
        <v>11</v>
      </c>
      <c r="F12" s="85">
        <v>30</v>
      </c>
      <c r="G12" s="86">
        <v>3.1828703703703741E-3</v>
      </c>
      <c r="H12" s="83">
        <v>8.2081443688586039E-4</v>
      </c>
    </row>
    <row r="13" spans="1:8" x14ac:dyDescent="0.15">
      <c r="A13" s="82" t="s">
        <v>68</v>
      </c>
      <c r="B13" s="83">
        <v>1.7291666666666664E-2</v>
      </c>
      <c r="C13" s="84">
        <v>4.0981670445956152E-3</v>
      </c>
      <c r="D13" s="84">
        <v>1.3193499622071048E-2</v>
      </c>
      <c r="E13" s="85">
        <v>12</v>
      </c>
      <c r="F13" s="85">
        <v>29</v>
      </c>
      <c r="G13" s="86">
        <v>3.4027777777777754E-3</v>
      </c>
      <c r="H13" s="83">
        <v>6.9538926681783977E-4</v>
      </c>
    </row>
    <row r="14" spans="1:8" x14ac:dyDescent="0.15">
      <c r="A14" s="87" t="s">
        <v>22</v>
      </c>
      <c r="B14" s="83">
        <v>1.877314814814815E-2</v>
      </c>
      <c r="C14" s="84">
        <v>5.4976851851851853E-3</v>
      </c>
      <c r="D14" s="84">
        <v>1.3275462962962965E-2</v>
      </c>
      <c r="E14" s="85">
        <v>13</v>
      </c>
      <c r="F14" s="85">
        <v>28</v>
      </c>
      <c r="G14" s="86">
        <v>4.8842592592592618E-3</v>
      </c>
      <c r="H14" s="83">
        <v>6.1342592592592352E-4</v>
      </c>
    </row>
    <row r="15" spans="1:8" x14ac:dyDescent="0.15">
      <c r="A15" s="87" t="s">
        <v>57</v>
      </c>
      <c r="B15" s="83">
        <v>1.6273148148148151E-2</v>
      </c>
      <c r="C15" s="84">
        <v>2.9880007558579016E-3</v>
      </c>
      <c r="D15" s="84">
        <v>1.328514739229025E-2</v>
      </c>
      <c r="E15" s="85">
        <v>14</v>
      </c>
      <c r="F15" s="85">
        <v>27</v>
      </c>
      <c r="G15" s="86">
        <v>2.384259259259263E-3</v>
      </c>
      <c r="H15" s="83">
        <v>6.037414965986386E-4</v>
      </c>
    </row>
    <row r="16" spans="1:8" x14ac:dyDescent="0.15">
      <c r="A16" s="87" t="s">
        <v>30</v>
      </c>
      <c r="B16" s="83">
        <v>1.6319444444444449E-2</v>
      </c>
      <c r="C16" s="84">
        <v>3.0092592592592601E-3</v>
      </c>
      <c r="D16" s="84">
        <v>1.3310185185185189E-2</v>
      </c>
      <c r="E16" s="85">
        <v>15</v>
      </c>
      <c r="F16" s="85">
        <v>26</v>
      </c>
      <c r="G16" s="86">
        <v>2.4305555555555608E-3</v>
      </c>
      <c r="H16" s="83">
        <v>5.7870370370369933E-4</v>
      </c>
    </row>
    <row r="17" spans="1:8" x14ac:dyDescent="0.15">
      <c r="A17" s="82" t="s">
        <v>23</v>
      </c>
      <c r="B17" s="83">
        <v>1.6388888888888887E-2</v>
      </c>
      <c r="C17" s="84">
        <v>2.9643801965230539E-3</v>
      </c>
      <c r="D17" s="84">
        <v>1.3424508692365833E-2</v>
      </c>
      <c r="E17" s="85">
        <v>16</v>
      </c>
      <c r="F17" s="85">
        <v>25</v>
      </c>
      <c r="G17" s="86">
        <v>2.4999999999999988E-3</v>
      </c>
      <c r="H17" s="83">
        <v>4.6438019652305512E-4</v>
      </c>
    </row>
    <row r="18" spans="1:8" x14ac:dyDescent="0.15">
      <c r="A18" s="82" t="s">
        <v>29</v>
      </c>
      <c r="B18" s="83">
        <v>1.8287037037037039E-2</v>
      </c>
      <c r="C18" s="84">
        <v>4.842805177626603E-3</v>
      </c>
      <c r="D18" s="84">
        <v>1.3444231859410436E-2</v>
      </c>
      <c r="E18" s="85">
        <v>17</v>
      </c>
      <c r="F18" s="85">
        <v>25</v>
      </c>
      <c r="G18" s="86">
        <v>4.398148148148151E-3</v>
      </c>
      <c r="H18" s="83">
        <v>4.4465702947845201E-4</v>
      </c>
    </row>
    <row r="19" spans="1:8" x14ac:dyDescent="0.15">
      <c r="A19" s="82" t="s">
        <v>25</v>
      </c>
      <c r="B19" s="83">
        <v>1.8888888888888893E-2</v>
      </c>
      <c r="C19" s="84">
        <v>5.346631708238854E-3</v>
      </c>
      <c r="D19" s="84">
        <v>1.3542257180650039E-2</v>
      </c>
      <c r="E19" s="85">
        <v>18</v>
      </c>
      <c r="F19" s="85">
        <v>25</v>
      </c>
      <c r="G19" s="86">
        <v>5.0000000000000044E-3</v>
      </c>
      <c r="H19" s="83">
        <v>3.4663170823884953E-4</v>
      </c>
    </row>
    <row r="20" spans="1:8" x14ac:dyDescent="0.15">
      <c r="A20" s="82" t="s">
        <v>66</v>
      </c>
      <c r="B20" s="83">
        <v>1.8148148148148149E-2</v>
      </c>
      <c r="C20" s="84">
        <v>4.5115268329554079E-3</v>
      </c>
      <c r="D20" s="84">
        <v>1.3636621315192742E-2</v>
      </c>
      <c r="E20" s="85">
        <v>19</v>
      </c>
      <c r="F20" s="85">
        <v>25</v>
      </c>
      <c r="G20" s="86">
        <v>4.2592592592592612E-3</v>
      </c>
      <c r="H20" s="83">
        <v>2.5226757369614661E-4</v>
      </c>
    </row>
    <row r="21" spans="1:8" x14ac:dyDescent="0.15">
      <c r="A21" s="82" t="s">
        <v>53</v>
      </c>
      <c r="B21" s="83">
        <v>1.8506944444444444E-2</v>
      </c>
      <c r="C21" s="84">
        <v>4.8422146636432385E-3</v>
      </c>
      <c r="D21" s="84">
        <v>1.3664729780801205E-2</v>
      </c>
      <c r="E21" s="85">
        <v>20</v>
      </c>
      <c r="F21" s="85">
        <v>25</v>
      </c>
      <c r="G21" s="86">
        <v>4.6180555555555558E-3</v>
      </c>
      <c r="H21" s="83">
        <v>2.2415910808768272E-4</v>
      </c>
    </row>
    <row r="22" spans="1:8" x14ac:dyDescent="0.15">
      <c r="A22" s="82" t="s">
        <v>54</v>
      </c>
      <c r="B22" s="83">
        <v>1.6192129629629633E-2</v>
      </c>
      <c r="C22" s="84">
        <v>2.4905517762660589E-3</v>
      </c>
      <c r="D22" s="84">
        <v>1.3701577853363574E-2</v>
      </c>
      <c r="E22" s="85">
        <v>21</v>
      </c>
      <c r="F22" s="85">
        <v>25</v>
      </c>
      <c r="G22" s="86">
        <v>2.3032407407407446E-3</v>
      </c>
      <c r="H22" s="83">
        <v>1.8731103552531436E-4</v>
      </c>
    </row>
    <row r="23" spans="1:8" x14ac:dyDescent="0.15">
      <c r="A23" s="82" t="s">
        <v>13</v>
      </c>
      <c r="B23" s="83">
        <v>1.5983796296296295E-2</v>
      </c>
      <c r="C23" s="88">
        <v>1.4004629629629629E-3</v>
      </c>
      <c r="D23" s="84">
        <v>1.4583333333333332E-2</v>
      </c>
      <c r="E23" s="85">
        <v>22</v>
      </c>
      <c r="F23" s="85">
        <v>25</v>
      </c>
      <c r="G23" s="86">
        <v>2.0949074074074064E-3</v>
      </c>
      <c r="H23" s="83"/>
    </row>
    <row r="24" spans="1:8" x14ac:dyDescent="0.15">
      <c r="A24" s="87" t="s">
        <v>51</v>
      </c>
      <c r="B24" s="83">
        <v>1.7685185185185193E-2</v>
      </c>
      <c r="C24" s="88">
        <v>3.1018518518518522E-3</v>
      </c>
      <c r="D24" s="84">
        <v>1.4583333333333341E-2</v>
      </c>
      <c r="E24" s="85">
        <v>23</v>
      </c>
      <c r="F24" s="85">
        <v>25</v>
      </c>
      <c r="G24" s="86">
        <v>3.7962962962963046E-3</v>
      </c>
      <c r="H24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H26"/>
  <sheetViews>
    <sheetView workbookViewId="0">
      <selection activeCell="H2" sqref="H2:H26"/>
    </sheetView>
  </sheetViews>
  <sheetFormatPr baseColWidth="10" defaultColWidth="8.83203125" defaultRowHeight="13" x14ac:dyDescent="0.15"/>
  <cols>
    <col min="1" max="1" width="17.33203125" bestFit="1" customWidth="1"/>
    <col min="2" max="2" width="14.1640625" bestFit="1" customWidth="1"/>
    <col min="3" max="3" width="11.5" bestFit="1" customWidth="1"/>
    <col min="4" max="6" width="10.1640625" bestFit="1" customWidth="1"/>
    <col min="7" max="7" width="10.33203125" bestFit="1" customWidth="1"/>
    <col min="8" max="8" width="3.83203125" bestFit="1" customWidth="1"/>
  </cols>
  <sheetData>
    <row r="1" spans="1:8" ht="16" x14ac:dyDescent="0.2">
      <c r="A1" s="41" t="s">
        <v>0</v>
      </c>
      <c r="B1" s="41" t="s">
        <v>111</v>
      </c>
      <c r="C1" s="41" t="s">
        <v>112</v>
      </c>
      <c r="D1" s="41" t="s">
        <v>113</v>
      </c>
      <c r="E1" s="41" t="s">
        <v>114</v>
      </c>
      <c r="F1" s="41" t="s">
        <v>115</v>
      </c>
      <c r="G1" s="42" t="s">
        <v>116</v>
      </c>
      <c r="H1" s="43" t="s">
        <v>132</v>
      </c>
    </row>
    <row r="2" spans="1:8" ht="16" x14ac:dyDescent="0.2">
      <c r="A2" s="44" t="s">
        <v>55</v>
      </c>
      <c r="B2" s="45" t="s">
        <v>117</v>
      </c>
      <c r="C2" s="46">
        <v>0</v>
      </c>
      <c r="D2" s="46">
        <v>1.6087962962962964E-2</v>
      </c>
      <c r="E2" s="46">
        <v>3.2708333333333332E-2</v>
      </c>
      <c r="F2" s="46">
        <v>4.9131944444444443E-2</v>
      </c>
      <c r="G2" s="47">
        <v>1</v>
      </c>
      <c r="H2" s="48">
        <v>50</v>
      </c>
    </row>
    <row r="3" spans="1:8" ht="16" x14ac:dyDescent="0.2">
      <c r="A3" s="49" t="s">
        <v>25</v>
      </c>
      <c r="B3" s="45" t="s">
        <v>117</v>
      </c>
      <c r="C3" s="46">
        <v>0</v>
      </c>
      <c r="D3" s="46">
        <v>1.6087962962962964E-2</v>
      </c>
      <c r="E3" s="46">
        <v>3.2708333333333332E-2</v>
      </c>
      <c r="F3" s="46">
        <v>4.9143518518518524E-2</v>
      </c>
      <c r="G3" s="47">
        <v>2</v>
      </c>
      <c r="H3" s="48">
        <v>45</v>
      </c>
    </row>
    <row r="4" spans="1:8" ht="16" x14ac:dyDescent="0.2">
      <c r="A4" s="44" t="s">
        <v>22</v>
      </c>
      <c r="B4" s="45" t="s">
        <v>117</v>
      </c>
      <c r="C4" s="46">
        <v>0</v>
      </c>
      <c r="D4" s="46">
        <v>1.6087962962962964E-2</v>
      </c>
      <c r="E4" s="46">
        <v>3.2708333333333332E-2</v>
      </c>
      <c r="F4" s="46">
        <v>4.9155092592592597E-2</v>
      </c>
      <c r="G4" s="47">
        <v>3</v>
      </c>
      <c r="H4" s="48">
        <v>40</v>
      </c>
    </row>
    <row r="5" spans="1:8" ht="16" x14ac:dyDescent="0.2">
      <c r="A5" s="44" t="s">
        <v>44</v>
      </c>
      <c r="B5" s="45" t="s">
        <v>117</v>
      </c>
      <c r="C5" s="46">
        <v>0</v>
      </c>
      <c r="D5" s="46">
        <v>1.6087962962962964E-2</v>
      </c>
      <c r="E5" s="46">
        <v>3.2708333333333332E-2</v>
      </c>
      <c r="F5" s="46">
        <v>4.9178240740740738E-2</v>
      </c>
      <c r="G5" s="47">
        <v>4</v>
      </c>
      <c r="H5" s="48">
        <v>35</v>
      </c>
    </row>
    <row r="6" spans="1:8" ht="16" x14ac:dyDescent="0.2">
      <c r="A6" s="44" t="s">
        <v>96</v>
      </c>
      <c r="B6" s="45" t="s">
        <v>117</v>
      </c>
      <c r="C6" s="46">
        <v>0</v>
      </c>
      <c r="D6" s="46">
        <v>1.6087962962962964E-2</v>
      </c>
      <c r="E6" s="46">
        <v>3.2708333333333332E-2</v>
      </c>
      <c r="F6" s="46">
        <v>4.9189814814814818E-2</v>
      </c>
      <c r="G6" s="47">
        <v>5</v>
      </c>
      <c r="H6" s="48">
        <v>34</v>
      </c>
    </row>
    <row r="7" spans="1:8" ht="16" hidden="1" x14ac:dyDescent="0.2">
      <c r="A7" s="49" t="s">
        <v>118</v>
      </c>
      <c r="B7" s="45" t="s">
        <v>119</v>
      </c>
      <c r="C7" s="46">
        <v>0</v>
      </c>
      <c r="D7" s="46">
        <v>1.6087962962962964E-2</v>
      </c>
      <c r="E7" s="46">
        <v>3.2708333333333332E-2</v>
      </c>
      <c r="F7" s="46">
        <v>4.927083333333334E-2</v>
      </c>
      <c r="G7" s="47">
        <v>6</v>
      </c>
      <c r="H7" s="48"/>
    </row>
    <row r="8" spans="1:8" ht="16" x14ac:dyDescent="0.2">
      <c r="A8" s="44" t="s">
        <v>29</v>
      </c>
      <c r="B8" s="45" t="s">
        <v>117</v>
      </c>
      <c r="C8" s="46">
        <v>0</v>
      </c>
      <c r="D8" s="46">
        <v>1.6087962962962964E-2</v>
      </c>
      <c r="E8" s="46">
        <v>3.2708333333333332E-2</v>
      </c>
      <c r="F8" s="46">
        <v>4.929398148148148E-2</v>
      </c>
      <c r="G8" s="47">
        <v>7</v>
      </c>
      <c r="H8" s="48">
        <v>33</v>
      </c>
    </row>
    <row r="9" spans="1:8" ht="16" hidden="1" x14ac:dyDescent="0.2">
      <c r="A9" s="49" t="s">
        <v>120</v>
      </c>
      <c r="B9" s="45" t="s">
        <v>119</v>
      </c>
      <c r="C9" s="46">
        <v>0</v>
      </c>
      <c r="D9" s="46">
        <v>1.8969907407407408E-2</v>
      </c>
      <c r="E9" s="50" t="s">
        <v>121</v>
      </c>
      <c r="F9" s="46">
        <v>4.9340277777777775E-2</v>
      </c>
      <c r="G9" s="47">
        <v>8</v>
      </c>
      <c r="H9" s="48"/>
    </row>
    <row r="10" spans="1:8" ht="16" x14ac:dyDescent="0.2">
      <c r="A10" s="51" t="s">
        <v>33</v>
      </c>
      <c r="B10" s="45" t="s">
        <v>117</v>
      </c>
      <c r="C10" s="46">
        <v>4.1666666666666666E-3</v>
      </c>
      <c r="D10" s="46">
        <v>1.9502314814814816E-2</v>
      </c>
      <c r="E10" s="46">
        <v>3.5740740740740747E-2</v>
      </c>
      <c r="F10" s="46">
        <v>5.167824074074074E-2</v>
      </c>
      <c r="G10" s="47">
        <v>9</v>
      </c>
      <c r="H10" s="48">
        <v>32</v>
      </c>
    </row>
    <row r="11" spans="1:8" ht="16" x14ac:dyDescent="0.2">
      <c r="A11" s="51" t="s">
        <v>12</v>
      </c>
      <c r="B11" s="45" t="s">
        <v>117</v>
      </c>
      <c r="C11" s="46">
        <v>4.1666666666666666E-3</v>
      </c>
      <c r="D11" s="46">
        <v>1.9502314814814816E-2</v>
      </c>
      <c r="E11" s="46">
        <v>3.5740740740740747E-2</v>
      </c>
      <c r="F11" s="46">
        <v>5.1701388888888887E-2</v>
      </c>
      <c r="G11" s="47">
        <v>10</v>
      </c>
      <c r="H11" s="48">
        <v>31</v>
      </c>
    </row>
    <row r="12" spans="1:8" ht="16" hidden="1" x14ac:dyDescent="0.2">
      <c r="A12" s="51" t="s">
        <v>122</v>
      </c>
      <c r="B12" s="45" t="s">
        <v>119</v>
      </c>
      <c r="C12" s="46">
        <v>4.1666666666666666E-3</v>
      </c>
      <c r="D12" s="46">
        <v>1.9502314814814816E-2</v>
      </c>
      <c r="E12" s="46">
        <v>3.5740740740740747E-2</v>
      </c>
      <c r="F12" s="46">
        <v>5.1712962962962961E-2</v>
      </c>
      <c r="G12" s="47">
        <v>11</v>
      </c>
      <c r="H12" s="48"/>
    </row>
    <row r="13" spans="1:8" ht="16" x14ac:dyDescent="0.2">
      <c r="A13" s="51" t="s">
        <v>53</v>
      </c>
      <c r="B13" s="45" t="s">
        <v>117</v>
      </c>
      <c r="C13" s="46">
        <v>4.1666666666666666E-3</v>
      </c>
      <c r="D13" s="46">
        <v>1.9502314814814816E-2</v>
      </c>
      <c r="E13" s="46">
        <v>3.5740740740740747E-2</v>
      </c>
      <c r="F13" s="46">
        <v>5.2037037037037041E-2</v>
      </c>
      <c r="G13" s="47">
        <v>12</v>
      </c>
      <c r="H13" s="48">
        <v>30</v>
      </c>
    </row>
    <row r="14" spans="1:8" ht="16" x14ac:dyDescent="0.2">
      <c r="A14" s="52" t="s">
        <v>56</v>
      </c>
      <c r="B14" s="45" t="s">
        <v>117</v>
      </c>
      <c r="C14" s="46">
        <v>9.7222222222222224E-3</v>
      </c>
      <c r="D14" s="46">
        <v>2.3842592592592596E-2</v>
      </c>
      <c r="E14" s="46">
        <v>3.8668981481481478E-2</v>
      </c>
      <c r="F14" s="46">
        <v>5.3645833333333337E-2</v>
      </c>
      <c r="G14" s="47">
        <v>13</v>
      </c>
      <c r="H14" s="48">
        <v>29</v>
      </c>
    </row>
    <row r="15" spans="1:8" ht="16" x14ac:dyDescent="0.2">
      <c r="A15" s="53" t="s">
        <v>30</v>
      </c>
      <c r="B15" s="45" t="s">
        <v>117</v>
      </c>
      <c r="C15" s="46">
        <v>9.7222222222222224E-3</v>
      </c>
      <c r="D15" s="46">
        <v>2.3842592592592596E-2</v>
      </c>
      <c r="E15" s="46">
        <v>3.8668981481481478E-2</v>
      </c>
      <c r="F15" s="46">
        <v>5.3657407407407404E-2</v>
      </c>
      <c r="G15" s="47">
        <v>14</v>
      </c>
      <c r="H15" s="48">
        <v>28</v>
      </c>
    </row>
    <row r="16" spans="1:8" ht="16" hidden="1" x14ac:dyDescent="0.2">
      <c r="A16" s="52" t="s">
        <v>123</v>
      </c>
      <c r="B16" s="45" t="s">
        <v>124</v>
      </c>
      <c r="C16" s="46">
        <v>9.7222222222222224E-3</v>
      </c>
      <c r="D16" s="46">
        <v>2.3842592592592596E-2</v>
      </c>
      <c r="E16" s="46">
        <v>3.8668981481481478E-2</v>
      </c>
      <c r="F16" s="46">
        <v>5.3668981481481477E-2</v>
      </c>
      <c r="G16" s="47">
        <v>15</v>
      </c>
      <c r="H16" s="48"/>
    </row>
    <row r="17" spans="1:8" ht="16" x14ac:dyDescent="0.2">
      <c r="A17" s="53" t="s">
        <v>23</v>
      </c>
      <c r="B17" s="45" t="s">
        <v>117</v>
      </c>
      <c r="C17" s="46">
        <v>9.7222222222222224E-3</v>
      </c>
      <c r="D17" s="46">
        <v>2.3842592592592596E-2</v>
      </c>
      <c r="E17" s="46">
        <v>3.8668981481481478E-2</v>
      </c>
      <c r="F17" s="46">
        <v>5.3738425925925926E-2</v>
      </c>
      <c r="G17" s="47">
        <v>16</v>
      </c>
      <c r="H17" s="48">
        <v>27</v>
      </c>
    </row>
    <row r="18" spans="1:8" ht="16" x14ac:dyDescent="0.2">
      <c r="A18" s="53" t="s">
        <v>57</v>
      </c>
      <c r="B18" s="45" t="s">
        <v>117</v>
      </c>
      <c r="C18" s="46">
        <v>9.7222222222222224E-3</v>
      </c>
      <c r="D18" s="46">
        <v>2.3842592592592596E-2</v>
      </c>
      <c r="E18" s="46">
        <v>3.8668981481481478E-2</v>
      </c>
      <c r="F18" s="46">
        <v>5.3738425925925926E-2</v>
      </c>
      <c r="G18" s="47">
        <v>16</v>
      </c>
      <c r="H18" s="48">
        <v>27</v>
      </c>
    </row>
    <row r="19" spans="1:8" ht="16" hidden="1" x14ac:dyDescent="0.2">
      <c r="A19" s="52" t="s">
        <v>125</v>
      </c>
      <c r="B19" s="45" t="s">
        <v>119</v>
      </c>
      <c r="C19" s="46">
        <v>9.7222222222222224E-3</v>
      </c>
      <c r="D19" s="46">
        <v>2.3842592592592596E-2</v>
      </c>
      <c r="E19" s="46">
        <v>3.8668981481481478E-2</v>
      </c>
      <c r="F19" s="46">
        <v>5.3749999999999999E-2</v>
      </c>
      <c r="G19" s="47">
        <v>18</v>
      </c>
      <c r="H19" s="48"/>
    </row>
    <row r="20" spans="1:8" ht="16" hidden="1" x14ac:dyDescent="0.2">
      <c r="A20" s="52" t="s">
        <v>126</v>
      </c>
      <c r="B20" s="45" t="s">
        <v>119</v>
      </c>
      <c r="C20" s="46">
        <v>9.7222222222222224E-3</v>
      </c>
      <c r="D20" s="46">
        <v>2.3842592592592596E-2</v>
      </c>
      <c r="E20" s="46">
        <v>3.8668981481481478E-2</v>
      </c>
      <c r="F20" s="46">
        <v>5.3749999999999999E-2</v>
      </c>
      <c r="G20" s="47">
        <v>18</v>
      </c>
      <c r="H20" s="48"/>
    </row>
    <row r="21" spans="1:8" ht="16" x14ac:dyDescent="0.2">
      <c r="A21" s="51" t="s">
        <v>20</v>
      </c>
      <c r="B21" s="45" t="s">
        <v>117</v>
      </c>
      <c r="C21" s="46">
        <v>4.1666666666666666E-3</v>
      </c>
      <c r="D21" s="46">
        <v>1.9953703703703706E-2</v>
      </c>
      <c r="E21" s="46">
        <v>3.78587962962963E-2</v>
      </c>
      <c r="F21" s="46">
        <v>5.3796296296296293E-2</v>
      </c>
      <c r="G21" s="47">
        <v>20</v>
      </c>
      <c r="H21" s="48">
        <v>25</v>
      </c>
    </row>
    <row r="22" spans="1:8" ht="16" x14ac:dyDescent="0.2">
      <c r="A22" s="53" t="s">
        <v>76</v>
      </c>
      <c r="B22" s="45" t="s">
        <v>117</v>
      </c>
      <c r="C22" s="46">
        <v>9.7222222222222224E-3</v>
      </c>
      <c r="D22" s="46">
        <v>2.3842592592592596E-2</v>
      </c>
      <c r="E22" s="46">
        <v>3.9409722222222221E-2</v>
      </c>
      <c r="F22" s="46">
        <v>5.7962962962962959E-2</v>
      </c>
      <c r="G22" s="47">
        <v>21</v>
      </c>
      <c r="H22" s="48">
        <v>25</v>
      </c>
    </row>
    <row r="23" spans="1:8" ht="16" x14ac:dyDescent="0.2">
      <c r="A23" s="54" t="s">
        <v>127</v>
      </c>
      <c r="B23" s="45" t="s">
        <v>117</v>
      </c>
      <c r="C23" s="46">
        <v>4.1666666666666666E-3</v>
      </c>
      <c r="D23" s="46">
        <v>2.314814814814815E-2</v>
      </c>
      <c r="E23" s="46">
        <v>4.8657407407407406E-2</v>
      </c>
      <c r="F23" s="46">
        <v>6.0648148148148145E-2</v>
      </c>
      <c r="G23" s="47">
        <v>22</v>
      </c>
      <c r="H23" s="48">
        <v>25</v>
      </c>
    </row>
    <row r="24" spans="1:8" ht="16" hidden="1" x14ac:dyDescent="0.2">
      <c r="A24" s="44" t="s">
        <v>128</v>
      </c>
      <c r="B24" s="45" t="s">
        <v>129</v>
      </c>
      <c r="C24" s="46">
        <v>0</v>
      </c>
      <c r="D24" s="46">
        <v>1.6087962962962964E-2</v>
      </c>
      <c r="E24" s="55" t="s">
        <v>130</v>
      </c>
      <c r="F24" s="55"/>
      <c r="G24" s="56" t="s">
        <v>130</v>
      </c>
      <c r="H24" s="48"/>
    </row>
    <row r="25" spans="1:8" ht="16" hidden="1" x14ac:dyDescent="0.2">
      <c r="A25" s="49" t="s">
        <v>131</v>
      </c>
      <c r="B25" s="45" t="s">
        <v>119</v>
      </c>
      <c r="C25" s="46">
        <v>0</v>
      </c>
      <c r="D25" s="46">
        <v>1.6087962962962964E-2</v>
      </c>
      <c r="E25" s="55" t="s">
        <v>130</v>
      </c>
      <c r="F25" s="55"/>
      <c r="G25" s="56" t="s">
        <v>130</v>
      </c>
      <c r="H25" s="48"/>
    </row>
    <row r="26" spans="1:8" ht="16" x14ac:dyDescent="0.2">
      <c r="A26" s="53" t="s">
        <v>52</v>
      </c>
      <c r="B26" s="45" t="s">
        <v>117</v>
      </c>
      <c r="C26" s="46">
        <v>9.7222222222222224E-3</v>
      </c>
      <c r="D26" s="46">
        <v>2.4212962962962964E-2</v>
      </c>
      <c r="E26" s="55" t="s">
        <v>130</v>
      </c>
      <c r="F26" s="55"/>
      <c r="G26" s="56" t="s">
        <v>130</v>
      </c>
      <c r="H26" s="57">
        <v>24</v>
      </c>
    </row>
  </sheetData>
  <autoFilter ref="A1:H26">
    <filterColumn colId="1">
      <filters>
        <filter val="Dromara CC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" sqref="B2:B23"/>
    </sheetView>
  </sheetViews>
  <sheetFormatPr baseColWidth="10" defaultColWidth="8.83203125" defaultRowHeight="13" x14ac:dyDescent="0.15"/>
  <cols>
    <col min="1" max="1" width="18.1640625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79" t="s">
        <v>153</v>
      </c>
      <c r="F1" s="79" t="s">
        <v>154</v>
      </c>
      <c r="G1" s="81" t="s">
        <v>155</v>
      </c>
      <c r="H1" s="80" t="s">
        <v>156</v>
      </c>
    </row>
    <row r="2" spans="1:8" x14ac:dyDescent="0.15">
      <c r="A2" s="87" t="s">
        <v>37</v>
      </c>
      <c r="B2" s="83">
        <v>1.8287037037037043E-2</v>
      </c>
      <c r="C2" s="90">
        <v>5.4456018518518542E-3</v>
      </c>
      <c r="D2" s="84">
        <v>1.2841435185185188E-2</v>
      </c>
      <c r="E2" s="85">
        <v>1</v>
      </c>
      <c r="F2" s="85">
        <v>40</v>
      </c>
      <c r="G2" s="86">
        <v>4.3981481481481545E-3</v>
      </c>
      <c r="H2" s="83">
        <v>1.0474537037036998E-3</v>
      </c>
    </row>
    <row r="3" spans="1:8" x14ac:dyDescent="0.15">
      <c r="A3" s="87" t="s">
        <v>52</v>
      </c>
      <c r="B3" s="83">
        <v>1.6984953703703703E-2</v>
      </c>
      <c r="C3" s="84">
        <v>4.0490362811791414E-3</v>
      </c>
      <c r="D3" s="84">
        <v>1.2935917422524562E-2</v>
      </c>
      <c r="E3" s="85">
        <v>2</v>
      </c>
      <c r="F3" s="85">
        <v>39</v>
      </c>
      <c r="G3" s="86">
        <v>3.0960648148148154E-3</v>
      </c>
      <c r="H3" s="83">
        <v>9.52971466364326E-4</v>
      </c>
    </row>
    <row r="4" spans="1:8" x14ac:dyDescent="0.15">
      <c r="A4" s="82" t="s">
        <v>28</v>
      </c>
      <c r="B4" s="83">
        <v>2.3350694444444445E-2</v>
      </c>
      <c r="C4" s="84">
        <v>1.0171367157974297E-2</v>
      </c>
      <c r="D4" s="84">
        <v>1.3179327286470147E-2</v>
      </c>
      <c r="E4" s="85">
        <v>3</v>
      </c>
      <c r="F4" s="85">
        <v>38</v>
      </c>
      <c r="G4" s="86">
        <v>9.4618055555555566E-3</v>
      </c>
      <c r="H4" s="83">
        <v>7.0956160241874081E-4</v>
      </c>
    </row>
    <row r="5" spans="1:8" x14ac:dyDescent="0.15">
      <c r="A5" s="82" t="s">
        <v>47</v>
      </c>
      <c r="B5" s="83">
        <v>1.7744502314814822E-2</v>
      </c>
      <c r="C5" s="84">
        <v>4.5597127739984908E-3</v>
      </c>
      <c r="D5" s="84">
        <v>1.3184789540816332E-2</v>
      </c>
      <c r="E5" s="85">
        <v>4</v>
      </c>
      <c r="F5" s="85">
        <v>37</v>
      </c>
      <c r="G5" s="86">
        <v>3.8556134259259342E-3</v>
      </c>
      <c r="H5" s="83">
        <v>7.0409934807255659E-4</v>
      </c>
    </row>
    <row r="6" spans="1:8" x14ac:dyDescent="0.15">
      <c r="A6" s="82" t="s">
        <v>72</v>
      </c>
      <c r="B6" s="83">
        <v>2.3379629629629632E-2</v>
      </c>
      <c r="C6" s="84">
        <v>1.0029643801965232E-2</v>
      </c>
      <c r="D6" s="84">
        <v>1.3349985827664401E-2</v>
      </c>
      <c r="E6" s="85">
        <v>5</v>
      </c>
      <c r="F6" s="85">
        <v>36</v>
      </c>
      <c r="G6" s="86">
        <v>9.490740740740744E-3</v>
      </c>
      <c r="H6" s="83">
        <v>5.3890306122448758E-4</v>
      </c>
    </row>
    <row r="7" spans="1:8" x14ac:dyDescent="0.15">
      <c r="A7" s="87" t="s">
        <v>12</v>
      </c>
      <c r="B7" s="83">
        <v>1.7426215277777778E-2</v>
      </c>
      <c r="C7" s="84">
        <v>4.040178571428573E-3</v>
      </c>
      <c r="D7" s="84">
        <v>1.3386036706349205E-2</v>
      </c>
      <c r="E7" s="85">
        <v>6</v>
      </c>
      <c r="F7" s="85">
        <v>35</v>
      </c>
      <c r="G7" s="86">
        <v>3.5373263888888902E-3</v>
      </c>
      <c r="H7" s="83">
        <v>5.0285218253968283E-4</v>
      </c>
    </row>
    <row r="8" spans="1:8" x14ac:dyDescent="0.15">
      <c r="A8" s="82" t="s">
        <v>30</v>
      </c>
      <c r="B8" s="83">
        <v>1.6138599537037033E-2</v>
      </c>
      <c r="C8" s="84">
        <v>2.7199074074074105E-3</v>
      </c>
      <c r="D8" s="84">
        <v>1.3418692129629622E-2</v>
      </c>
      <c r="E8" s="85">
        <v>7</v>
      </c>
      <c r="F8" s="85">
        <v>34</v>
      </c>
      <c r="G8" s="86">
        <v>2.2497106481481448E-3</v>
      </c>
      <c r="H8" s="83">
        <v>4.7019675925926568E-4</v>
      </c>
    </row>
    <row r="9" spans="1:8" x14ac:dyDescent="0.15">
      <c r="A9" s="82" t="s">
        <v>15</v>
      </c>
      <c r="B9" s="83">
        <v>1.6015624999999999E-2</v>
      </c>
      <c r="C9" s="84">
        <v>2.5402730536659111E-3</v>
      </c>
      <c r="D9" s="84">
        <v>1.3475351946334087E-2</v>
      </c>
      <c r="E9" s="85">
        <v>8</v>
      </c>
      <c r="F9" s="85">
        <v>33</v>
      </c>
      <c r="G9" s="86">
        <v>2.1267361111111105E-3</v>
      </c>
      <c r="H9" s="83">
        <v>4.1353694255480064E-4</v>
      </c>
    </row>
    <row r="10" spans="1:8" x14ac:dyDescent="0.15">
      <c r="A10" s="82" t="s">
        <v>57</v>
      </c>
      <c r="B10" s="83">
        <v>1.62181712962963E-2</v>
      </c>
      <c r="C10" s="84">
        <v>2.6861300075585806E-3</v>
      </c>
      <c r="D10" s="84">
        <v>1.3532041288737719E-2</v>
      </c>
      <c r="E10" s="85">
        <v>9</v>
      </c>
      <c r="F10" s="85">
        <v>32</v>
      </c>
      <c r="G10" s="86">
        <v>2.3292824074074119E-3</v>
      </c>
      <c r="H10" s="83">
        <v>3.5684760015116876E-4</v>
      </c>
    </row>
    <row r="11" spans="1:8" x14ac:dyDescent="0.15">
      <c r="A11" s="82" t="s">
        <v>33</v>
      </c>
      <c r="B11" s="83">
        <v>1.7252604166666664E-2</v>
      </c>
      <c r="C11" s="84">
        <v>3.6636668556311383E-3</v>
      </c>
      <c r="D11" s="84">
        <v>1.3588937311035526E-2</v>
      </c>
      <c r="E11" s="85">
        <v>10</v>
      </c>
      <c r="F11" s="85">
        <v>31</v>
      </c>
      <c r="G11" s="86">
        <v>3.3637152777777762E-3</v>
      </c>
      <c r="H11" s="83">
        <v>2.9995157785336207E-4</v>
      </c>
    </row>
    <row r="12" spans="1:8" x14ac:dyDescent="0.15">
      <c r="A12" s="82" t="s">
        <v>18</v>
      </c>
      <c r="B12" s="83">
        <v>1.7238136574074074E-2</v>
      </c>
      <c r="C12" s="84">
        <v>3.6394557823129295E-3</v>
      </c>
      <c r="D12" s="84">
        <v>1.3598680791761145E-2</v>
      </c>
      <c r="E12" s="85">
        <v>11</v>
      </c>
      <c r="F12" s="85">
        <v>30</v>
      </c>
      <c r="G12" s="86">
        <v>3.349247685185186E-3</v>
      </c>
      <c r="H12" s="83">
        <v>2.9020809712774348E-4</v>
      </c>
    </row>
    <row r="13" spans="1:8" x14ac:dyDescent="0.15">
      <c r="A13" s="82" t="s">
        <v>68</v>
      </c>
      <c r="B13" s="83">
        <v>1.7353877314814813E-2</v>
      </c>
      <c r="C13" s="84">
        <v>3.7504724111866936E-3</v>
      </c>
      <c r="D13" s="84">
        <v>1.360340490362812E-2</v>
      </c>
      <c r="E13" s="85">
        <v>12</v>
      </c>
      <c r="F13" s="85">
        <v>29</v>
      </c>
      <c r="G13" s="86">
        <v>3.4649884259259252E-3</v>
      </c>
      <c r="H13" s="83">
        <v>2.8548398526076837E-4</v>
      </c>
    </row>
    <row r="14" spans="1:8" x14ac:dyDescent="0.15">
      <c r="A14" s="82" t="s">
        <v>32</v>
      </c>
      <c r="B14" s="83">
        <v>1.7201967592592592E-2</v>
      </c>
      <c r="C14" s="84">
        <v>3.5696570294784583E-3</v>
      </c>
      <c r="D14" s="84">
        <v>1.3632310563114133E-2</v>
      </c>
      <c r="E14" s="85">
        <v>13</v>
      </c>
      <c r="F14" s="85">
        <v>28</v>
      </c>
      <c r="G14" s="86">
        <v>3.3130787037037035E-3</v>
      </c>
      <c r="H14" s="83">
        <v>2.5657832577475476E-4</v>
      </c>
    </row>
    <row r="15" spans="1:8" x14ac:dyDescent="0.15">
      <c r="A15" s="87" t="s">
        <v>23</v>
      </c>
      <c r="B15" s="83">
        <v>1.6449652777777775E-2</v>
      </c>
      <c r="C15" s="84">
        <v>2.7321900982615263E-3</v>
      </c>
      <c r="D15" s="84">
        <v>1.3717462679516249E-2</v>
      </c>
      <c r="E15" s="85">
        <v>14</v>
      </c>
      <c r="F15" s="85">
        <v>27</v>
      </c>
      <c r="G15" s="86">
        <v>2.5607638888888867E-3</v>
      </c>
      <c r="H15" s="83">
        <v>1.7142620937263958E-4</v>
      </c>
    </row>
    <row r="16" spans="1:8" x14ac:dyDescent="0.15">
      <c r="A16" s="82" t="s">
        <v>49</v>
      </c>
      <c r="B16" s="83">
        <v>2.3256655092592591E-2</v>
      </c>
      <c r="C16" s="84">
        <v>9.4791666666666705E-3</v>
      </c>
      <c r="D16" s="84">
        <v>1.377748842592592E-2</v>
      </c>
      <c r="E16" s="85">
        <v>15</v>
      </c>
      <c r="F16" s="85">
        <v>26</v>
      </c>
      <c r="G16" s="86">
        <v>9.3677662037037028E-3</v>
      </c>
      <c r="H16" s="83">
        <v>1.1140046296296766E-4</v>
      </c>
    </row>
    <row r="17" spans="1:8" x14ac:dyDescent="0.15">
      <c r="A17" s="87" t="s">
        <v>22</v>
      </c>
      <c r="B17" s="83">
        <v>1.9017650462962967E-2</v>
      </c>
      <c r="C17" s="84">
        <v>5.1909722222222218E-3</v>
      </c>
      <c r="D17" s="84">
        <v>1.3826678240740745E-2</v>
      </c>
      <c r="E17" s="85">
        <v>16</v>
      </c>
      <c r="F17" s="85">
        <v>25</v>
      </c>
      <c r="G17" s="86">
        <v>5.128761574074079E-3</v>
      </c>
      <c r="H17" s="83">
        <v>6.2210648148142839E-5</v>
      </c>
    </row>
    <row r="18" spans="1:8" x14ac:dyDescent="0.15">
      <c r="A18" s="87" t="s">
        <v>66</v>
      </c>
      <c r="B18" s="83">
        <v>1.8272569444444442E-2</v>
      </c>
      <c r="C18" s="84">
        <v>4.3853930461073345E-3</v>
      </c>
      <c r="D18" s="84">
        <v>1.3887176398337107E-2</v>
      </c>
      <c r="E18" s="85">
        <v>17</v>
      </c>
      <c r="F18" s="85">
        <v>25</v>
      </c>
      <c r="G18" s="86">
        <v>4.3836805555555539E-3</v>
      </c>
      <c r="H18" s="83">
        <v>1.7124905517806877E-6</v>
      </c>
    </row>
    <row r="19" spans="1:8" x14ac:dyDescent="0.15">
      <c r="A19" s="82" t="s">
        <v>53</v>
      </c>
      <c r="B19" s="83">
        <v>1.8619791666666666E-2</v>
      </c>
      <c r="C19" s="84">
        <v>4.7301351095993954E-3</v>
      </c>
      <c r="D19" s="84">
        <v>1.3889656557067271E-2</v>
      </c>
      <c r="E19" s="85">
        <v>18</v>
      </c>
      <c r="F19" s="85">
        <v>25</v>
      </c>
      <c r="G19" s="86">
        <v>4.7309027777777783E-3</v>
      </c>
      <c r="H19" s="83"/>
    </row>
    <row r="20" spans="1:8" x14ac:dyDescent="0.15">
      <c r="A20" s="82" t="s">
        <v>25</v>
      </c>
      <c r="B20" s="83">
        <v>1.9039351851851852E-2</v>
      </c>
      <c r="C20" s="84">
        <v>5.0746409674981147E-3</v>
      </c>
      <c r="D20" s="84">
        <v>1.3964710884353738E-2</v>
      </c>
      <c r="E20" s="85">
        <v>19</v>
      </c>
      <c r="F20" s="85">
        <v>25</v>
      </c>
      <c r="G20" s="86">
        <v>5.1504629629629643E-3</v>
      </c>
      <c r="H20" s="83"/>
    </row>
    <row r="21" spans="1:8" x14ac:dyDescent="0.15">
      <c r="A21" s="82" t="s">
        <v>29</v>
      </c>
      <c r="B21" s="83">
        <v>1.856915509259259E-2</v>
      </c>
      <c r="C21" s="84">
        <v>4.4666477702191981E-3</v>
      </c>
      <c r="D21" s="84">
        <v>1.4102507322373392E-2</v>
      </c>
      <c r="E21" s="85">
        <v>20</v>
      </c>
      <c r="F21" s="85">
        <v>25</v>
      </c>
      <c r="G21" s="86">
        <v>4.6802662037037021E-3</v>
      </c>
      <c r="H21" s="83"/>
    </row>
    <row r="22" spans="1:8" x14ac:dyDescent="0.15">
      <c r="A22" s="87" t="s">
        <v>48</v>
      </c>
      <c r="B22" s="83">
        <v>2.673611111111111E-2</v>
      </c>
      <c r="C22" s="88">
        <v>1.2152777777777778E-2</v>
      </c>
      <c r="D22" s="84">
        <v>1.4583333333333332E-2</v>
      </c>
      <c r="E22" s="85">
        <v>21</v>
      </c>
      <c r="F22" s="85">
        <v>25</v>
      </c>
      <c r="G22" s="86">
        <v>1.2847222222222222E-2</v>
      </c>
      <c r="H22" s="83"/>
    </row>
    <row r="23" spans="1:8" x14ac:dyDescent="0.15">
      <c r="A23" s="82" t="s">
        <v>70</v>
      </c>
      <c r="B23" s="83">
        <v>1.8663194444444444E-2</v>
      </c>
      <c r="C23" s="88">
        <v>4.0740740740740746E-3</v>
      </c>
      <c r="D23" s="84">
        <v>1.458912037037037E-2</v>
      </c>
      <c r="E23" s="85">
        <v>22</v>
      </c>
      <c r="F23" s="85">
        <v>25</v>
      </c>
      <c r="G23" s="86">
        <v>4.7743055555555559E-3</v>
      </c>
      <c r="H23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6" sqref="H16"/>
    </sheetView>
  </sheetViews>
  <sheetFormatPr baseColWidth="10" defaultColWidth="8.83203125" defaultRowHeight="13" x14ac:dyDescent="0.15"/>
  <cols>
    <col min="1" max="1" width="18.1640625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79" t="s">
        <v>153</v>
      </c>
      <c r="F1" s="79" t="s">
        <v>154</v>
      </c>
      <c r="G1" s="81" t="s">
        <v>155</v>
      </c>
      <c r="H1" s="80" t="s">
        <v>156</v>
      </c>
    </row>
    <row r="2" spans="1:8" x14ac:dyDescent="0.15">
      <c r="A2" s="82" t="s">
        <v>67</v>
      </c>
      <c r="B2" s="84">
        <v>3.1458333333333331E-2</v>
      </c>
      <c r="C2" s="84">
        <v>2.8580876795162503E-2</v>
      </c>
      <c r="D2" s="84">
        <v>2.8774565381708278E-3</v>
      </c>
      <c r="E2" s="85">
        <v>1</v>
      </c>
      <c r="F2" s="85">
        <v>40</v>
      </c>
      <c r="G2" s="86">
        <v>1.7569444444444443E-2</v>
      </c>
      <c r="H2" s="83">
        <v>1.101143235071806E-2</v>
      </c>
    </row>
    <row r="3" spans="1:8" x14ac:dyDescent="0.15">
      <c r="A3" s="82" t="s">
        <v>28</v>
      </c>
      <c r="B3" s="84">
        <v>2.2951388888888886E-2</v>
      </c>
      <c r="C3" s="84">
        <v>1.0171367157974297E-2</v>
      </c>
      <c r="D3" s="84">
        <v>1.2780021730914588E-2</v>
      </c>
      <c r="E3" s="85">
        <v>2</v>
      </c>
      <c r="F3" s="85">
        <v>39</v>
      </c>
      <c r="G3" s="86">
        <v>9.0624999999999976E-3</v>
      </c>
      <c r="H3" s="83">
        <v>1.1088671579742998E-3</v>
      </c>
    </row>
    <row r="4" spans="1:8" x14ac:dyDescent="0.15">
      <c r="A4" s="82" t="s">
        <v>56</v>
      </c>
      <c r="B4" s="84">
        <v>1.5856481481481482E-2</v>
      </c>
      <c r="C4" s="84">
        <v>2.852418745275892E-3</v>
      </c>
      <c r="D4" s="84">
        <v>1.300406273620559E-2</v>
      </c>
      <c r="E4" s="85">
        <v>3</v>
      </c>
      <c r="F4" s="85">
        <v>38</v>
      </c>
      <c r="G4" s="86">
        <v>1.9675925925925937E-3</v>
      </c>
      <c r="H4" s="83">
        <v>8.8482615268329831E-4</v>
      </c>
    </row>
    <row r="5" spans="1:8" x14ac:dyDescent="0.15">
      <c r="A5" s="87" t="s">
        <v>52</v>
      </c>
      <c r="B5" s="84">
        <v>1.7106481481481479E-2</v>
      </c>
      <c r="C5" s="84">
        <v>4.0490362811791414E-3</v>
      </c>
      <c r="D5" s="84">
        <v>1.3057445200302338E-2</v>
      </c>
      <c r="E5" s="85">
        <v>4</v>
      </c>
      <c r="F5" s="85">
        <v>37</v>
      </c>
      <c r="G5" s="86">
        <v>3.2175925925925913E-3</v>
      </c>
      <c r="H5" s="83">
        <v>8.3144368858655004E-4</v>
      </c>
    </row>
    <row r="6" spans="1:8" x14ac:dyDescent="0.15">
      <c r="A6" s="87" t="s">
        <v>20</v>
      </c>
      <c r="B6" s="84">
        <v>1.8391203703703708E-2</v>
      </c>
      <c r="C6" s="84">
        <v>5.1041666666666735E-3</v>
      </c>
      <c r="D6" s="84">
        <v>1.3287037037037035E-2</v>
      </c>
      <c r="E6" s="85">
        <v>5</v>
      </c>
      <c r="F6" s="85">
        <v>36</v>
      </c>
      <c r="G6" s="86">
        <v>4.5023148148148201E-3</v>
      </c>
      <c r="H6" s="83">
        <v>6.0185185185185341E-4</v>
      </c>
    </row>
    <row r="7" spans="1:8" x14ac:dyDescent="0.15">
      <c r="A7" s="82" t="s">
        <v>72</v>
      </c>
      <c r="B7" s="84">
        <v>2.3518518518518529E-2</v>
      </c>
      <c r="C7" s="84">
        <v>1.0029643801965232E-2</v>
      </c>
      <c r="D7" s="84">
        <v>1.3488874716553297E-2</v>
      </c>
      <c r="E7" s="85">
        <v>6</v>
      </c>
      <c r="F7" s="85">
        <v>35</v>
      </c>
      <c r="G7" s="86">
        <v>9.6296296296296408E-3</v>
      </c>
      <c r="H7" s="83">
        <v>4.0001417233559086E-4</v>
      </c>
    </row>
    <row r="8" spans="1:8" x14ac:dyDescent="0.15">
      <c r="A8" s="87" t="s">
        <v>26</v>
      </c>
      <c r="B8" s="84">
        <v>1.9768518518518529E-2</v>
      </c>
      <c r="C8" s="84">
        <v>6.1226851851851893E-3</v>
      </c>
      <c r="D8" s="84">
        <v>1.364583333333334E-2</v>
      </c>
      <c r="E8" s="85">
        <v>7</v>
      </c>
      <c r="F8" s="85">
        <v>34</v>
      </c>
      <c r="G8" s="86">
        <v>5.8796296296296409E-3</v>
      </c>
      <c r="H8" s="83">
        <v>2.4305555555554845E-4</v>
      </c>
    </row>
    <row r="9" spans="1:8" x14ac:dyDescent="0.15">
      <c r="A9" s="82" t="s">
        <v>49</v>
      </c>
      <c r="B9" s="84">
        <v>2.3252314814814816E-2</v>
      </c>
      <c r="C9" s="84">
        <v>9.4791666666666705E-3</v>
      </c>
      <c r="D9" s="84">
        <v>1.3773148148148145E-2</v>
      </c>
      <c r="E9" s="85">
        <v>8</v>
      </c>
      <c r="F9" s="85">
        <v>33</v>
      </c>
      <c r="G9" s="86">
        <v>9.3634259259259278E-3</v>
      </c>
      <c r="H9" s="83">
        <v>1.1574074074074264E-4</v>
      </c>
    </row>
    <row r="10" spans="1:8" x14ac:dyDescent="0.15">
      <c r="A10" s="82" t="s">
        <v>30</v>
      </c>
      <c r="B10" s="84">
        <v>1.6574074074074074E-2</v>
      </c>
      <c r="C10" s="84">
        <v>2.7199074074074105E-3</v>
      </c>
      <c r="D10" s="84">
        <v>1.3854166666666664E-2</v>
      </c>
      <c r="E10" s="85">
        <v>9</v>
      </c>
      <c r="F10" s="85">
        <v>32</v>
      </c>
      <c r="G10" s="86">
        <v>2.6851851851851863E-3</v>
      </c>
      <c r="H10" s="83">
        <v>3.4722222222224181E-5</v>
      </c>
    </row>
    <row r="11" spans="1:8" x14ac:dyDescent="0.15">
      <c r="A11" s="82" t="s">
        <v>12</v>
      </c>
      <c r="B11" s="84">
        <v>1.8032407407407414E-2</v>
      </c>
      <c r="C11" s="84">
        <v>4.040178571428573E-3</v>
      </c>
      <c r="D11" s="84">
        <v>1.3992228835978841E-2</v>
      </c>
      <c r="E11" s="85">
        <v>10</v>
      </c>
      <c r="F11" s="85">
        <v>31</v>
      </c>
      <c r="G11" s="86">
        <v>4.1435185185185255E-3</v>
      </c>
      <c r="H11" s="83"/>
    </row>
    <row r="12" spans="1:8" x14ac:dyDescent="0.15">
      <c r="A12" s="82" t="s">
        <v>33</v>
      </c>
      <c r="B12" s="84">
        <v>1.7662037037037039E-2</v>
      </c>
      <c r="C12" s="84">
        <v>3.6636668556311383E-3</v>
      </c>
      <c r="D12" s="84">
        <v>1.39983701814059E-2</v>
      </c>
      <c r="E12" s="85">
        <v>11</v>
      </c>
      <c r="F12" s="85">
        <v>30</v>
      </c>
      <c r="G12" s="86">
        <v>3.7731481481481505E-3</v>
      </c>
      <c r="H12" s="83"/>
    </row>
    <row r="13" spans="1:8" x14ac:dyDescent="0.15">
      <c r="A13" s="87" t="s">
        <v>57</v>
      </c>
      <c r="B13" s="84">
        <v>1.6712962962962961E-2</v>
      </c>
      <c r="C13" s="84">
        <v>2.6861300075585806E-3</v>
      </c>
      <c r="D13" s="84">
        <v>1.402683295540438E-2</v>
      </c>
      <c r="E13" s="85">
        <v>12</v>
      </c>
      <c r="F13" s="85">
        <v>29</v>
      </c>
      <c r="G13" s="86">
        <v>2.8240740740740726E-3</v>
      </c>
      <c r="H13" s="83"/>
    </row>
    <row r="14" spans="1:8" x14ac:dyDescent="0.15">
      <c r="A14" s="82" t="s">
        <v>29</v>
      </c>
      <c r="B14" s="84">
        <v>1.8541666666666672E-2</v>
      </c>
      <c r="C14" s="84">
        <v>4.4666477702191981E-3</v>
      </c>
      <c r="D14" s="84">
        <v>1.4075018896447473E-2</v>
      </c>
      <c r="E14" s="85">
        <v>13</v>
      </c>
      <c r="F14" s="85">
        <v>28</v>
      </c>
      <c r="G14" s="86">
        <v>4.6527777777777835E-3</v>
      </c>
      <c r="H14" s="83"/>
    </row>
    <row r="15" spans="1:8" x14ac:dyDescent="0.15">
      <c r="A15" s="82" t="s">
        <v>32</v>
      </c>
      <c r="B15" s="84">
        <v>1.7662037037037035E-2</v>
      </c>
      <c r="C15" s="84">
        <v>3.5696570294784583E-3</v>
      </c>
      <c r="D15" s="84">
        <v>1.4092380007558577E-2</v>
      </c>
      <c r="E15" s="85">
        <v>14</v>
      </c>
      <c r="F15" s="85">
        <v>27</v>
      </c>
      <c r="G15" s="86">
        <v>3.773148148148147E-3</v>
      </c>
      <c r="H15" s="83"/>
    </row>
    <row r="16" spans="1:8" x14ac:dyDescent="0.15">
      <c r="A16" s="82" t="s">
        <v>13</v>
      </c>
      <c r="B16" s="84">
        <v>1.6331018518518522E-2</v>
      </c>
      <c r="C16" s="84">
        <v>2.0949074074074064E-3</v>
      </c>
      <c r="D16" s="84">
        <v>1.4236111111111116E-2</v>
      </c>
      <c r="E16" s="85">
        <v>15</v>
      </c>
      <c r="F16" s="85">
        <v>26</v>
      </c>
      <c r="G16" s="86">
        <v>2.4421296296296344E-3</v>
      </c>
      <c r="H16" s="83"/>
    </row>
    <row r="17" spans="1:8" x14ac:dyDescent="0.15">
      <c r="A17" s="82" t="s">
        <v>44</v>
      </c>
      <c r="B17" s="84">
        <v>1.9340277777777783E-2</v>
      </c>
      <c r="C17" s="84">
        <v>5.0565712396069586E-3</v>
      </c>
      <c r="D17" s="84">
        <v>1.4283706538170824E-2</v>
      </c>
      <c r="E17" s="85">
        <v>16</v>
      </c>
      <c r="F17" s="85">
        <v>25</v>
      </c>
      <c r="G17" s="86">
        <v>5.4513888888888945E-3</v>
      </c>
      <c r="H17" s="83"/>
    </row>
    <row r="18" spans="1:8" x14ac:dyDescent="0.15">
      <c r="A18" s="87" t="s">
        <v>60</v>
      </c>
      <c r="B18" s="84">
        <v>1.8159722222222223E-2</v>
      </c>
      <c r="C18" s="88">
        <v>3.5763888888888894E-3</v>
      </c>
      <c r="D18" s="84">
        <v>1.4583333333333334E-2</v>
      </c>
      <c r="E18" s="85">
        <v>17</v>
      </c>
      <c r="F18" s="85">
        <v>25</v>
      </c>
      <c r="G18" s="86">
        <v>4.2708333333333348E-3</v>
      </c>
      <c r="H18" s="83"/>
    </row>
    <row r="19" spans="1:8" x14ac:dyDescent="0.15">
      <c r="A19" s="82" t="s">
        <v>43</v>
      </c>
      <c r="B19" s="84">
        <v>1.9456018518518518E-2</v>
      </c>
      <c r="C19" s="88">
        <v>4.8726851851851856E-3</v>
      </c>
      <c r="D19" s="84">
        <v>1.4583333333333334E-2</v>
      </c>
      <c r="E19" s="85">
        <v>17</v>
      </c>
      <c r="F19" s="85">
        <v>25</v>
      </c>
      <c r="G19" s="86">
        <v>5.5671296296296302E-3</v>
      </c>
      <c r="H19" s="83"/>
    </row>
    <row r="20" spans="1:8" x14ac:dyDescent="0.15">
      <c r="A20" s="82" t="s">
        <v>39</v>
      </c>
      <c r="B20" s="84">
        <v>2.0474537037037038E-2</v>
      </c>
      <c r="C20" s="88">
        <v>5.8912037037037032E-3</v>
      </c>
      <c r="D20" s="84">
        <v>1.4583333333333334E-2</v>
      </c>
      <c r="E20" s="85">
        <v>17</v>
      </c>
      <c r="F20" s="85">
        <v>25</v>
      </c>
      <c r="G20" s="86">
        <v>6.5856481481481495E-3</v>
      </c>
      <c r="H20" s="83"/>
    </row>
    <row r="21" spans="1:8" x14ac:dyDescent="0.15">
      <c r="A21" s="82" t="s">
        <v>63</v>
      </c>
      <c r="B21" s="84">
        <v>2.1250000000000002E-2</v>
      </c>
      <c r="C21" s="88">
        <v>6.6666666666666671E-3</v>
      </c>
      <c r="D21" s="84">
        <v>1.4583333333333334E-2</v>
      </c>
      <c r="E21" s="85">
        <v>17</v>
      </c>
      <c r="F21" s="85">
        <v>25</v>
      </c>
      <c r="G21" s="86">
        <v>7.3611111111111134E-3</v>
      </c>
      <c r="H21" s="83"/>
    </row>
    <row r="22" spans="1:8" x14ac:dyDescent="0.15">
      <c r="A22" s="87" t="s">
        <v>48</v>
      </c>
      <c r="B22" s="84">
        <v>2.4212962962962964E-2</v>
      </c>
      <c r="C22" s="88">
        <v>9.6296296296296303E-3</v>
      </c>
      <c r="D22" s="84">
        <v>1.4583333333333334E-2</v>
      </c>
      <c r="E22" s="85">
        <v>17</v>
      </c>
      <c r="F22" s="85">
        <v>25</v>
      </c>
      <c r="G22" s="86">
        <v>1.0324074074074076E-2</v>
      </c>
      <c r="H22" s="83"/>
    </row>
    <row r="23" spans="1:8" x14ac:dyDescent="0.15">
      <c r="A23" s="82" t="s">
        <v>69</v>
      </c>
      <c r="B23" s="84">
        <v>2.4398148148148148E-2</v>
      </c>
      <c r="C23" s="88">
        <v>9.8148148148148144E-3</v>
      </c>
      <c r="D23" s="84">
        <v>1.4583333333333334E-2</v>
      </c>
      <c r="E23" s="85">
        <v>17</v>
      </c>
      <c r="F23" s="85">
        <v>25</v>
      </c>
      <c r="G23" s="86">
        <v>1.050925925925926E-2</v>
      </c>
      <c r="H23" s="83"/>
    </row>
    <row r="24" spans="1:8" x14ac:dyDescent="0.15">
      <c r="A24" s="82" t="s">
        <v>18</v>
      </c>
      <c r="B24" s="84">
        <v>1.8321759259259267E-2</v>
      </c>
      <c r="C24" s="84">
        <v>3.6394557823129295E-3</v>
      </c>
      <c r="D24" s="84">
        <v>1.4682303476946337E-2</v>
      </c>
      <c r="E24" s="85">
        <v>23</v>
      </c>
      <c r="F24" s="85">
        <v>25</v>
      </c>
      <c r="G24" s="86">
        <v>4.4328703703703787E-3</v>
      </c>
      <c r="H24" s="83"/>
    </row>
    <row r="25" spans="1:8" x14ac:dyDescent="0.15">
      <c r="A25" s="82" t="s">
        <v>23</v>
      </c>
      <c r="B25" s="84">
        <v>1.7476851851851848E-2</v>
      </c>
      <c r="C25" s="84">
        <v>2.7321900982615263E-3</v>
      </c>
      <c r="D25" s="84">
        <v>1.4744661753590321E-2</v>
      </c>
      <c r="E25" s="85">
        <v>24</v>
      </c>
      <c r="F25" s="85">
        <v>25</v>
      </c>
      <c r="G25" s="86">
        <v>3.5879629629629595E-3</v>
      </c>
      <c r="H25" s="8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I15"/>
  <sheetViews>
    <sheetView workbookViewId="0">
      <selection activeCell="N24" sqref="N24"/>
    </sheetView>
  </sheetViews>
  <sheetFormatPr baseColWidth="10" defaultColWidth="8.83203125" defaultRowHeight="13" x14ac:dyDescent="0.15"/>
  <cols>
    <col min="1" max="1" width="15.83203125" bestFit="1" customWidth="1"/>
    <col min="2" max="2" width="13.1640625" bestFit="1" customWidth="1"/>
    <col min="3" max="3" width="11.5" bestFit="1" customWidth="1"/>
    <col min="4" max="7" width="10.1640625" bestFit="1" customWidth="1"/>
    <col min="8" max="8" width="10.33203125" bestFit="1" customWidth="1"/>
    <col min="9" max="9" width="4.5" bestFit="1" customWidth="1"/>
  </cols>
  <sheetData>
    <row r="1" spans="1:9" ht="16" x14ac:dyDescent="0.2">
      <c r="A1" s="58" t="s">
        <v>0</v>
      </c>
      <c r="B1" s="58" t="s">
        <v>111</v>
      </c>
      <c r="C1" s="58" t="s">
        <v>112</v>
      </c>
      <c r="D1" s="58" t="s">
        <v>113</v>
      </c>
      <c r="E1" s="58" t="s">
        <v>114</v>
      </c>
      <c r="F1" s="58" t="s">
        <v>115</v>
      </c>
      <c r="G1" s="58" t="s">
        <v>133</v>
      </c>
      <c r="H1" s="59" t="s">
        <v>116</v>
      </c>
      <c r="I1" s="60" t="s">
        <v>132</v>
      </c>
    </row>
    <row r="2" spans="1:9" ht="16" x14ac:dyDescent="0.2">
      <c r="A2" s="61" t="s">
        <v>56</v>
      </c>
      <c r="B2" s="62" t="s">
        <v>117</v>
      </c>
      <c r="C2" s="63">
        <v>4.8611111111111112E-3</v>
      </c>
      <c r="D2" s="63">
        <v>1.4930555555555556E-2</v>
      </c>
      <c r="E2" s="63">
        <v>2.5173611111111108E-2</v>
      </c>
      <c r="F2" s="63">
        <v>3.5474537037037041E-2</v>
      </c>
      <c r="G2" s="63">
        <v>4.6307870370370374E-2</v>
      </c>
      <c r="H2" s="64">
        <v>1</v>
      </c>
      <c r="I2" s="48">
        <v>50</v>
      </c>
    </row>
    <row r="3" spans="1:9" ht="16" hidden="1" x14ac:dyDescent="0.2">
      <c r="A3" s="61" t="s">
        <v>125</v>
      </c>
      <c r="B3" s="62" t="s">
        <v>134</v>
      </c>
      <c r="C3" s="63">
        <v>4.8611111111111112E-3</v>
      </c>
      <c r="D3" s="63">
        <v>1.4930555555555556E-2</v>
      </c>
      <c r="E3" s="63">
        <v>2.5173611111111108E-2</v>
      </c>
      <c r="F3" s="63">
        <v>3.5474537037037041E-2</v>
      </c>
      <c r="G3" s="63">
        <v>4.6307870370370374E-2</v>
      </c>
      <c r="H3" s="64">
        <v>2</v>
      </c>
      <c r="I3" s="48"/>
    </row>
    <row r="4" spans="1:9" ht="16" x14ac:dyDescent="0.2">
      <c r="A4" s="65" t="s">
        <v>12</v>
      </c>
      <c r="B4" s="62" t="s">
        <v>117</v>
      </c>
      <c r="C4" s="63">
        <v>2.7777777777777779E-3</v>
      </c>
      <c r="D4" s="63">
        <v>1.3634259259259257E-2</v>
      </c>
      <c r="E4" s="63">
        <v>2.4583333333333332E-2</v>
      </c>
      <c r="F4" s="63">
        <v>3.5474537037037041E-2</v>
      </c>
      <c r="G4" s="63">
        <v>4.6412037037037036E-2</v>
      </c>
      <c r="H4" s="64">
        <v>3</v>
      </c>
      <c r="I4" s="48">
        <v>45</v>
      </c>
    </row>
    <row r="5" spans="1:9" ht="16" hidden="1" x14ac:dyDescent="0.2">
      <c r="A5" s="65" t="s">
        <v>135</v>
      </c>
      <c r="B5" s="62" t="s">
        <v>134</v>
      </c>
      <c r="C5" s="63">
        <v>2.7777777777777779E-3</v>
      </c>
      <c r="D5" s="63">
        <v>1.3634259259259257E-2</v>
      </c>
      <c r="E5" s="63">
        <v>2.4583333333333332E-2</v>
      </c>
      <c r="F5" s="63">
        <v>3.5474537037037041E-2</v>
      </c>
      <c r="G5" s="63">
        <v>4.6979166666666662E-2</v>
      </c>
      <c r="H5" s="64">
        <v>4</v>
      </c>
      <c r="I5" s="48"/>
    </row>
    <row r="6" spans="1:9" ht="16" x14ac:dyDescent="0.2">
      <c r="A6" s="66" t="s">
        <v>25</v>
      </c>
      <c r="B6" s="62" t="s">
        <v>117</v>
      </c>
      <c r="C6" s="63">
        <v>0</v>
      </c>
      <c r="D6" s="63">
        <v>1.2152777777777778E-2</v>
      </c>
      <c r="E6" s="63">
        <v>2.4097222222222225E-2</v>
      </c>
      <c r="F6" s="63">
        <v>3.5694444444444445E-2</v>
      </c>
      <c r="G6" s="63">
        <v>4.7488425925925927E-2</v>
      </c>
      <c r="H6" s="64">
        <v>5</v>
      </c>
      <c r="I6" s="48">
        <v>40</v>
      </c>
    </row>
    <row r="7" spans="1:9" ht="16" x14ac:dyDescent="0.2">
      <c r="A7" s="66" t="s">
        <v>44</v>
      </c>
      <c r="B7" s="62" t="s">
        <v>117</v>
      </c>
      <c r="C7" s="63">
        <v>0</v>
      </c>
      <c r="D7" s="63">
        <v>1.2152777777777778E-2</v>
      </c>
      <c r="E7" s="63">
        <v>2.4097222222222225E-2</v>
      </c>
      <c r="F7" s="63">
        <v>3.5694444444444445E-2</v>
      </c>
      <c r="G7" s="67"/>
      <c r="H7" s="64">
        <v>6</v>
      </c>
      <c r="I7" s="48">
        <v>35</v>
      </c>
    </row>
    <row r="8" spans="1:9" ht="16" x14ac:dyDescent="0.2">
      <c r="A8" s="66" t="s">
        <v>29</v>
      </c>
      <c r="B8" s="62" t="s">
        <v>117</v>
      </c>
      <c r="C8" s="63">
        <v>0</v>
      </c>
      <c r="D8" s="63">
        <v>1.2152777777777778E-2</v>
      </c>
      <c r="E8" s="63">
        <v>2.4097222222222225E-2</v>
      </c>
      <c r="F8" s="63">
        <v>3.5810185185185188E-2</v>
      </c>
      <c r="G8" s="67"/>
      <c r="H8" s="64">
        <v>7</v>
      </c>
      <c r="I8" s="48">
        <v>34</v>
      </c>
    </row>
    <row r="9" spans="1:9" ht="16" x14ac:dyDescent="0.2">
      <c r="A9" s="66" t="s">
        <v>22</v>
      </c>
      <c r="B9" s="62" t="s">
        <v>117</v>
      </c>
      <c r="C9" s="63">
        <v>0</v>
      </c>
      <c r="D9" s="63">
        <v>1.2152777777777778E-2</v>
      </c>
      <c r="E9" s="63">
        <v>2.4097222222222225E-2</v>
      </c>
      <c r="F9" s="63">
        <v>3.5810185185185188E-2</v>
      </c>
      <c r="G9" s="67"/>
      <c r="H9" s="64">
        <v>8</v>
      </c>
      <c r="I9" s="48">
        <v>33</v>
      </c>
    </row>
    <row r="10" spans="1:9" ht="16" x14ac:dyDescent="0.2">
      <c r="A10" s="66" t="s">
        <v>18</v>
      </c>
      <c r="B10" s="62" t="s">
        <v>117</v>
      </c>
      <c r="C10" s="63">
        <v>0</v>
      </c>
      <c r="D10" s="63">
        <v>1.2152777777777778E-2</v>
      </c>
      <c r="E10" s="63">
        <v>2.4097222222222225E-2</v>
      </c>
      <c r="F10" s="63">
        <v>3.5810185185185188E-2</v>
      </c>
      <c r="G10" s="67"/>
      <c r="H10" s="64">
        <v>9</v>
      </c>
      <c r="I10" s="48">
        <v>32</v>
      </c>
    </row>
    <row r="11" spans="1:9" ht="16" x14ac:dyDescent="0.2">
      <c r="A11" s="66" t="s">
        <v>66</v>
      </c>
      <c r="B11" s="62" t="s">
        <v>117</v>
      </c>
      <c r="C11" s="63">
        <v>0</v>
      </c>
      <c r="D11" s="63">
        <v>1.2152777777777778E-2</v>
      </c>
      <c r="E11" s="63">
        <v>2.4097222222222225E-2</v>
      </c>
      <c r="F11" s="63">
        <v>3.5810185185185188E-2</v>
      </c>
      <c r="G11" s="67"/>
      <c r="H11" s="64">
        <v>10</v>
      </c>
      <c r="I11" s="48">
        <v>31</v>
      </c>
    </row>
    <row r="12" spans="1:9" ht="16" hidden="1" x14ac:dyDescent="0.2">
      <c r="A12" s="65" t="s">
        <v>136</v>
      </c>
      <c r="B12" s="62" t="s">
        <v>137</v>
      </c>
      <c r="C12" s="63">
        <v>2.7777777777777779E-3</v>
      </c>
      <c r="D12" s="63">
        <v>1.4895833333333332E-2</v>
      </c>
      <c r="E12" s="63">
        <v>2.5173611111111108E-2</v>
      </c>
      <c r="F12" s="63">
        <v>3.7060185185185189E-2</v>
      </c>
      <c r="G12" s="63">
        <v>4.9108796296296296E-2</v>
      </c>
      <c r="H12" s="64">
        <v>11</v>
      </c>
      <c r="I12" s="48"/>
    </row>
    <row r="13" spans="1:9" ht="16" x14ac:dyDescent="0.2">
      <c r="A13" s="65" t="s">
        <v>33</v>
      </c>
      <c r="B13" s="62" t="s">
        <v>117</v>
      </c>
      <c r="C13" s="63">
        <v>2.7777777777777779E-3</v>
      </c>
      <c r="D13" s="63">
        <v>1.3634259259259257E-2</v>
      </c>
      <c r="E13" s="68" t="s">
        <v>130</v>
      </c>
      <c r="F13" s="68"/>
      <c r="G13" s="68"/>
      <c r="H13" s="69" t="s">
        <v>130</v>
      </c>
      <c r="I13" s="48">
        <v>24</v>
      </c>
    </row>
    <row r="14" spans="1:9" ht="16" x14ac:dyDescent="0.2">
      <c r="A14" s="54" t="s">
        <v>23</v>
      </c>
      <c r="B14" s="62" t="s">
        <v>117</v>
      </c>
      <c r="C14" s="63">
        <v>4.8611111111111112E-3</v>
      </c>
      <c r="D14" s="63">
        <v>1.6909722222222225E-2</v>
      </c>
      <c r="E14" s="68" t="s">
        <v>130</v>
      </c>
      <c r="F14" s="68"/>
      <c r="G14" s="68"/>
      <c r="H14" s="69" t="s">
        <v>130</v>
      </c>
      <c r="I14" s="48">
        <v>24</v>
      </c>
    </row>
    <row r="15" spans="1:9" ht="16" x14ac:dyDescent="0.2">
      <c r="A15" s="61" t="s">
        <v>57</v>
      </c>
      <c r="B15" s="62" t="s">
        <v>117</v>
      </c>
      <c r="C15" s="63">
        <v>4.8611111111111112E-3</v>
      </c>
      <c r="D15" s="63">
        <v>1.6909722222222225E-2</v>
      </c>
      <c r="E15" s="68" t="s">
        <v>130</v>
      </c>
      <c r="F15" s="68"/>
      <c r="G15" s="68"/>
      <c r="H15" s="69" t="s">
        <v>130</v>
      </c>
      <c r="I15" s="48">
        <v>24</v>
      </c>
    </row>
  </sheetData>
  <autoFilter ref="A1:I15">
    <filterColumn colId="1">
      <filters>
        <filter val="Dromara CC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17" sqref="H17"/>
    </sheetView>
  </sheetViews>
  <sheetFormatPr baseColWidth="10" defaultColWidth="8.83203125" defaultRowHeight="13" x14ac:dyDescent="0.15"/>
  <cols>
    <col min="1" max="1" width="22.6640625" customWidth="1"/>
    <col min="2" max="2" width="8.5" bestFit="1" customWidth="1"/>
    <col min="4" max="4" width="17.33203125" customWidth="1"/>
    <col min="5" max="5" width="9.5" bestFit="1" customWidth="1"/>
    <col min="7" max="7" width="24.33203125" customWidth="1"/>
    <col min="8" max="8" width="9.5" bestFit="1" customWidth="1"/>
    <col min="10" max="10" width="17.83203125" customWidth="1"/>
  </cols>
  <sheetData>
    <row r="1" spans="1:11" x14ac:dyDescent="0.15">
      <c r="A1" s="72" t="s">
        <v>2</v>
      </c>
      <c r="B1" s="72" t="s">
        <v>107</v>
      </c>
      <c r="D1" s="72" t="s">
        <v>2</v>
      </c>
      <c r="E1" s="72" t="s">
        <v>108</v>
      </c>
      <c r="G1" s="72" t="s">
        <v>2</v>
      </c>
      <c r="H1" s="31" t="s">
        <v>109</v>
      </c>
      <c r="J1" s="72" t="s">
        <v>2</v>
      </c>
      <c r="K1" s="72" t="s">
        <v>110</v>
      </c>
    </row>
    <row r="2" spans="1:11" x14ac:dyDescent="0.15">
      <c r="A2" s="73" t="s">
        <v>55</v>
      </c>
      <c r="B2" s="74">
        <v>50</v>
      </c>
      <c r="D2" s="73" t="s">
        <v>56</v>
      </c>
      <c r="E2" s="70">
        <v>50</v>
      </c>
      <c r="G2" s="73" t="s">
        <v>96</v>
      </c>
      <c r="H2" s="71">
        <v>50</v>
      </c>
      <c r="J2" s="73" t="s">
        <v>53</v>
      </c>
      <c r="K2" s="73">
        <v>50</v>
      </c>
    </row>
    <row r="3" spans="1:11" x14ac:dyDescent="0.15">
      <c r="A3" s="73" t="s">
        <v>25</v>
      </c>
      <c r="B3" s="74">
        <v>45</v>
      </c>
      <c r="D3" s="73" t="s">
        <v>12</v>
      </c>
      <c r="E3" s="70">
        <v>45</v>
      </c>
      <c r="G3" s="73" t="s">
        <v>53</v>
      </c>
      <c r="H3" s="71">
        <v>45</v>
      </c>
      <c r="J3" s="73" t="s">
        <v>71</v>
      </c>
      <c r="K3" s="73">
        <v>45</v>
      </c>
    </row>
    <row r="4" spans="1:11" x14ac:dyDescent="0.15">
      <c r="A4" s="73" t="s">
        <v>22</v>
      </c>
      <c r="B4" s="74">
        <v>40</v>
      </c>
      <c r="D4" s="73" t="s">
        <v>25</v>
      </c>
      <c r="E4" s="70">
        <v>40</v>
      </c>
      <c r="G4" s="73" t="s">
        <v>18</v>
      </c>
      <c r="H4" s="71">
        <v>40</v>
      </c>
      <c r="J4" s="73" t="s">
        <v>74</v>
      </c>
      <c r="K4" s="73">
        <v>40</v>
      </c>
    </row>
    <row r="5" spans="1:11" x14ac:dyDescent="0.15">
      <c r="A5" s="73" t="s">
        <v>44</v>
      </c>
      <c r="B5" s="74">
        <v>35</v>
      </c>
      <c r="D5" s="73" t="s">
        <v>44</v>
      </c>
      <c r="E5" s="70">
        <v>35</v>
      </c>
      <c r="G5" s="73" t="s">
        <v>25</v>
      </c>
      <c r="H5" s="71">
        <v>35</v>
      </c>
      <c r="J5" s="73" t="s">
        <v>96</v>
      </c>
      <c r="K5" s="73">
        <v>35</v>
      </c>
    </row>
    <row r="6" spans="1:11" x14ac:dyDescent="0.15">
      <c r="A6" s="73" t="s">
        <v>96</v>
      </c>
      <c r="B6" s="74">
        <v>34</v>
      </c>
      <c r="D6" s="73" t="s">
        <v>29</v>
      </c>
      <c r="E6" s="70">
        <v>34</v>
      </c>
      <c r="G6" s="73" t="s">
        <v>22</v>
      </c>
      <c r="H6" s="71">
        <v>34</v>
      </c>
      <c r="J6" s="73" t="s">
        <v>18</v>
      </c>
      <c r="K6" s="73">
        <v>35</v>
      </c>
    </row>
    <row r="7" spans="1:11" x14ac:dyDescent="0.15">
      <c r="A7" s="73" t="s">
        <v>29</v>
      </c>
      <c r="B7" s="74">
        <v>33</v>
      </c>
      <c r="D7" s="73" t="s">
        <v>22</v>
      </c>
      <c r="E7" s="70">
        <v>33</v>
      </c>
      <c r="G7" s="73" t="s">
        <v>20</v>
      </c>
      <c r="H7" s="71">
        <v>33</v>
      </c>
      <c r="J7" s="73" t="s">
        <v>68</v>
      </c>
      <c r="K7" s="73">
        <v>33</v>
      </c>
    </row>
    <row r="8" spans="1:11" x14ac:dyDescent="0.15">
      <c r="A8" s="73" t="s">
        <v>33</v>
      </c>
      <c r="B8" s="74">
        <v>32</v>
      </c>
      <c r="D8" s="73" t="s">
        <v>18</v>
      </c>
      <c r="E8" s="70">
        <v>32</v>
      </c>
      <c r="G8" s="73" t="s">
        <v>138</v>
      </c>
      <c r="H8" s="71" t="s">
        <v>196</v>
      </c>
      <c r="J8" s="73" t="s">
        <v>20</v>
      </c>
      <c r="K8" s="73">
        <v>32</v>
      </c>
    </row>
    <row r="9" spans="1:11" x14ac:dyDescent="0.15">
      <c r="A9" s="73" t="s">
        <v>12</v>
      </c>
      <c r="B9" s="74">
        <v>31</v>
      </c>
      <c r="D9" s="73" t="s">
        <v>66</v>
      </c>
      <c r="E9" s="70">
        <v>31</v>
      </c>
      <c r="G9" s="73" t="s">
        <v>30</v>
      </c>
      <c r="H9" s="71">
        <v>25</v>
      </c>
      <c r="J9" s="73" t="s">
        <v>22</v>
      </c>
      <c r="K9" s="73">
        <v>31</v>
      </c>
    </row>
    <row r="10" spans="1:11" x14ac:dyDescent="0.15">
      <c r="A10" s="73" t="s">
        <v>53</v>
      </c>
      <c r="B10" s="74">
        <v>30</v>
      </c>
      <c r="D10" s="73" t="s">
        <v>33</v>
      </c>
      <c r="E10" s="70">
        <v>24</v>
      </c>
      <c r="G10" s="73" t="s">
        <v>57</v>
      </c>
      <c r="H10" s="71">
        <v>25</v>
      </c>
      <c r="J10" s="73" t="s">
        <v>37</v>
      </c>
      <c r="K10" s="73">
        <v>30</v>
      </c>
    </row>
    <row r="11" spans="1:11" x14ac:dyDescent="0.15">
      <c r="A11" s="73" t="s">
        <v>56</v>
      </c>
      <c r="B11" s="74">
        <v>29</v>
      </c>
      <c r="D11" s="73" t="s">
        <v>23</v>
      </c>
      <c r="E11" s="70">
        <v>24</v>
      </c>
      <c r="G11" s="73" t="s">
        <v>139</v>
      </c>
      <c r="H11" s="71" t="s">
        <v>196</v>
      </c>
      <c r="J11" s="73" t="s">
        <v>140</v>
      </c>
      <c r="K11" s="73">
        <v>29</v>
      </c>
    </row>
    <row r="12" spans="1:11" x14ac:dyDescent="0.15">
      <c r="A12" s="73" t="s">
        <v>30</v>
      </c>
      <c r="B12" s="74">
        <v>28</v>
      </c>
      <c r="D12" s="73" t="s">
        <v>57</v>
      </c>
      <c r="E12" s="70">
        <v>24</v>
      </c>
      <c r="G12" s="73" t="s">
        <v>140</v>
      </c>
      <c r="H12" s="71">
        <v>25</v>
      </c>
      <c r="J12" s="73" t="s">
        <v>23</v>
      </c>
      <c r="K12" s="73">
        <v>28</v>
      </c>
    </row>
    <row r="13" spans="1:11" x14ac:dyDescent="0.15">
      <c r="A13" s="73" t="s">
        <v>23</v>
      </c>
      <c r="B13" s="74">
        <v>27</v>
      </c>
      <c r="G13" s="73" t="s">
        <v>43</v>
      </c>
      <c r="H13" s="71">
        <v>32</v>
      </c>
      <c r="J13" s="73" t="s">
        <v>44</v>
      </c>
      <c r="K13" s="73">
        <v>27</v>
      </c>
    </row>
    <row r="14" spans="1:11" x14ac:dyDescent="0.15">
      <c r="A14" s="73" t="s">
        <v>57</v>
      </c>
      <c r="B14" s="74">
        <v>27</v>
      </c>
      <c r="G14" s="73" t="s">
        <v>37</v>
      </c>
      <c r="H14" s="71">
        <v>24</v>
      </c>
      <c r="J14" s="73" t="s">
        <v>30</v>
      </c>
      <c r="K14" s="73">
        <v>26</v>
      </c>
    </row>
    <row r="15" spans="1:11" x14ac:dyDescent="0.15">
      <c r="A15" s="73" t="s">
        <v>20</v>
      </c>
      <c r="B15" s="74">
        <v>25</v>
      </c>
      <c r="G15" s="73" t="s">
        <v>55</v>
      </c>
      <c r="H15" s="71">
        <v>24</v>
      </c>
      <c r="J15" s="73" t="s">
        <v>57</v>
      </c>
      <c r="K15" s="73">
        <v>25</v>
      </c>
    </row>
    <row r="16" spans="1:11" x14ac:dyDescent="0.15">
      <c r="A16" s="73" t="s">
        <v>76</v>
      </c>
      <c r="B16" s="74">
        <v>25</v>
      </c>
      <c r="J16" s="73" t="s">
        <v>15</v>
      </c>
      <c r="K16" s="73">
        <v>25</v>
      </c>
    </row>
    <row r="17" spans="1:11" x14ac:dyDescent="0.15">
      <c r="A17" s="73" t="s">
        <v>127</v>
      </c>
      <c r="B17" s="74">
        <v>25</v>
      </c>
      <c r="J17" s="73" t="s">
        <v>36</v>
      </c>
      <c r="K17" s="73">
        <v>25</v>
      </c>
    </row>
    <row r="18" spans="1:11" x14ac:dyDescent="0.15">
      <c r="A18" s="73" t="s">
        <v>52</v>
      </c>
      <c r="B18" s="74">
        <v>24</v>
      </c>
      <c r="J18" s="73" t="s">
        <v>139</v>
      </c>
      <c r="K18" s="73">
        <v>25</v>
      </c>
    </row>
    <row r="19" spans="1:11" x14ac:dyDescent="0.15">
      <c r="J19" s="73" t="s">
        <v>83</v>
      </c>
      <c r="K19" s="73">
        <v>25</v>
      </c>
    </row>
    <row r="20" spans="1:11" x14ac:dyDescent="0.15">
      <c r="J20" s="73" t="s">
        <v>72</v>
      </c>
      <c r="K20" s="73">
        <v>25</v>
      </c>
    </row>
    <row r="21" spans="1:11" x14ac:dyDescent="0.15">
      <c r="J21" s="73" t="s">
        <v>28</v>
      </c>
      <c r="K21" s="73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7" sqref="H17"/>
    </sheetView>
  </sheetViews>
  <sheetFormatPr baseColWidth="10" defaultColWidth="8.83203125" defaultRowHeight="13" x14ac:dyDescent="0.15"/>
  <cols>
    <col min="1" max="1" width="17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79" t="s">
        <v>153</v>
      </c>
      <c r="F1" s="79" t="s">
        <v>154</v>
      </c>
      <c r="G1" s="81" t="s">
        <v>155</v>
      </c>
      <c r="H1" s="80" t="s">
        <v>156</v>
      </c>
    </row>
    <row r="2" spans="1:8" x14ac:dyDescent="0.15">
      <c r="A2" s="82" t="s">
        <v>37</v>
      </c>
      <c r="B2" s="84">
        <v>1.8067129629629631E-2</v>
      </c>
      <c r="C2" s="84">
        <v>5.4456018518518542E-3</v>
      </c>
      <c r="D2" s="84">
        <v>1.2621527777777777E-2</v>
      </c>
      <c r="E2" s="85">
        <v>1</v>
      </c>
      <c r="F2" s="85">
        <v>40</v>
      </c>
      <c r="G2" s="86">
        <v>4.1782407407407428E-3</v>
      </c>
      <c r="H2" s="83">
        <v>1.2673611111111115E-3</v>
      </c>
    </row>
    <row r="3" spans="1:8" x14ac:dyDescent="0.15">
      <c r="A3" s="82" t="s">
        <v>25</v>
      </c>
      <c r="B3" s="84">
        <v>1.8831018518518518E-2</v>
      </c>
      <c r="C3" s="84">
        <v>5.0746409674981147E-3</v>
      </c>
      <c r="D3" s="84">
        <v>1.3756377551020403E-2</v>
      </c>
      <c r="E3" s="85">
        <v>2</v>
      </c>
      <c r="F3" s="85">
        <v>39</v>
      </c>
      <c r="G3" s="86">
        <v>4.9421296296296297E-3</v>
      </c>
      <c r="H3" s="83">
        <v>1.3251133786848501E-4</v>
      </c>
    </row>
    <row r="4" spans="1:8" x14ac:dyDescent="0.15">
      <c r="A4" s="82" t="s">
        <v>40</v>
      </c>
      <c r="B4" s="84">
        <v>1.817129629629629E-2</v>
      </c>
      <c r="C4" s="84">
        <v>4.3934240362811759E-3</v>
      </c>
      <c r="D4" s="84">
        <v>1.3777872260015114E-2</v>
      </c>
      <c r="E4" s="85">
        <v>3</v>
      </c>
      <c r="F4" s="85">
        <v>38</v>
      </c>
      <c r="G4" s="86">
        <v>4.2824074074074014E-3</v>
      </c>
      <c r="H4" s="83">
        <v>1.1101662887377448E-4</v>
      </c>
    </row>
    <row r="5" spans="1:8" x14ac:dyDescent="0.15">
      <c r="A5" s="82" t="s">
        <v>30</v>
      </c>
      <c r="B5" s="84">
        <v>1.6620370370370369E-2</v>
      </c>
      <c r="C5" s="84">
        <v>2.5578703703703735E-3</v>
      </c>
      <c r="D5" s="84">
        <v>1.4062499999999995E-2</v>
      </c>
      <c r="E5" s="85">
        <v>4</v>
      </c>
      <c r="F5" s="85">
        <v>37</v>
      </c>
      <c r="G5" s="86">
        <v>2.7314814814814806E-3</v>
      </c>
      <c r="H5" s="83"/>
    </row>
    <row r="6" spans="1:8" x14ac:dyDescent="0.15">
      <c r="A6" s="87" t="s">
        <v>20</v>
      </c>
      <c r="B6" s="84">
        <v>1.877314814814815E-2</v>
      </c>
      <c r="C6" s="84">
        <v>4.5138888888888937E-3</v>
      </c>
      <c r="D6" s="84">
        <v>1.4259259259259256E-2</v>
      </c>
      <c r="E6" s="85">
        <v>5</v>
      </c>
      <c r="F6" s="85">
        <v>36</v>
      </c>
      <c r="G6" s="86">
        <v>4.8842592592592618E-3</v>
      </c>
      <c r="H6" s="83"/>
    </row>
    <row r="7" spans="1:8" x14ac:dyDescent="0.15">
      <c r="A7" s="82" t="s">
        <v>13</v>
      </c>
      <c r="B7" s="84">
        <v>1.652777777777778E-2</v>
      </c>
      <c r="C7" s="84">
        <v>2.2685185185185204E-3</v>
      </c>
      <c r="D7" s="84">
        <v>1.425925925925926E-2</v>
      </c>
      <c r="E7" s="85">
        <v>6</v>
      </c>
      <c r="F7" s="85">
        <v>35</v>
      </c>
      <c r="G7" s="86">
        <v>2.638888888888892E-3</v>
      </c>
      <c r="H7" s="83"/>
    </row>
    <row r="8" spans="1:8" x14ac:dyDescent="0.15">
      <c r="A8" s="87" t="s">
        <v>33</v>
      </c>
      <c r="B8" s="84">
        <v>1.7974537037037035E-2</v>
      </c>
      <c r="C8" s="84">
        <v>3.5011574074074077E-3</v>
      </c>
      <c r="D8" s="84">
        <v>1.4473379629629628E-2</v>
      </c>
      <c r="E8" s="85">
        <v>7</v>
      </c>
      <c r="F8" s="85">
        <v>34</v>
      </c>
      <c r="G8" s="86">
        <v>4.0856481481481473E-3</v>
      </c>
      <c r="H8" s="83"/>
    </row>
    <row r="9" spans="1:8" x14ac:dyDescent="0.15">
      <c r="A9" s="82" t="s">
        <v>32</v>
      </c>
      <c r="B9" s="84">
        <v>1.7974537037037035E-2</v>
      </c>
      <c r="C9" s="84">
        <v>3.4780092592592605E-3</v>
      </c>
      <c r="D9" s="84">
        <v>1.4496527777777775E-2</v>
      </c>
      <c r="E9" s="85">
        <v>8</v>
      </c>
      <c r="F9" s="85">
        <v>33</v>
      </c>
      <c r="G9" s="86">
        <v>4.0856481481481473E-3</v>
      </c>
      <c r="H9" s="83"/>
    </row>
    <row r="10" spans="1:8" x14ac:dyDescent="0.15">
      <c r="A10" s="82" t="s">
        <v>57</v>
      </c>
      <c r="B10" s="84">
        <v>1.7118055555555553E-2</v>
      </c>
      <c r="C10" s="84">
        <v>2.6041666666666678E-3</v>
      </c>
      <c r="D10" s="84">
        <v>1.4513888888888885E-2</v>
      </c>
      <c r="E10" s="85">
        <v>9</v>
      </c>
      <c r="F10" s="85">
        <v>32</v>
      </c>
      <c r="G10" s="86">
        <v>3.2291666666666649E-3</v>
      </c>
      <c r="H10" s="83"/>
    </row>
    <row r="11" spans="1:8" x14ac:dyDescent="0.15">
      <c r="A11" s="82" t="s">
        <v>53</v>
      </c>
      <c r="B11" s="84">
        <v>1.9305555555555555E-2</v>
      </c>
      <c r="C11" s="84">
        <v>4.7301351095993954E-3</v>
      </c>
      <c r="D11" s="84">
        <v>1.457542044595616E-2</v>
      </c>
      <c r="E11" s="85">
        <v>10</v>
      </c>
      <c r="F11" s="85">
        <v>31</v>
      </c>
      <c r="G11" s="86">
        <v>5.4166666666666669E-3</v>
      </c>
      <c r="H11" s="83"/>
    </row>
    <row r="12" spans="1:8" x14ac:dyDescent="0.15">
      <c r="A12" s="87" t="s">
        <v>29</v>
      </c>
      <c r="B12" s="84">
        <v>1.9062500000000003E-2</v>
      </c>
      <c r="C12" s="84">
        <v>4.4666477702191981E-3</v>
      </c>
      <c r="D12" s="84">
        <v>1.4595852229780805E-2</v>
      </c>
      <c r="E12" s="85">
        <v>11</v>
      </c>
      <c r="F12" s="85">
        <v>30</v>
      </c>
      <c r="G12" s="86">
        <v>5.1736111111111149E-3</v>
      </c>
      <c r="H12" s="83"/>
    </row>
    <row r="13" spans="1:8" x14ac:dyDescent="0.15">
      <c r="A13" s="82" t="s">
        <v>44</v>
      </c>
      <c r="B13" s="84">
        <v>1.9560185185185184E-2</v>
      </c>
      <c r="C13" s="84">
        <v>4.9537037037037102E-3</v>
      </c>
      <c r="D13" s="84">
        <v>1.4606481481481474E-2</v>
      </c>
      <c r="E13" s="85">
        <v>12</v>
      </c>
      <c r="F13" s="85">
        <v>29</v>
      </c>
      <c r="G13" s="86">
        <v>5.6712962962962958E-3</v>
      </c>
      <c r="H13" s="83"/>
    </row>
    <row r="14" spans="1:8" x14ac:dyDescent="0.15">
      <c r="A14" s="82" t="s">
        <v>18</v>
      </c>
      <c r="B14" s="84">
        <v>1.8263888888888885E-2</v>
      </c>
      <c r="C14" s="84">
        <v>3.6394557823129295E-3</v>
      </c>
      <c r="D14" s="84">
        <v>1.4624433106575956E-2</v>
      </c>
      <c r="E14" s="85">
        <v>13</v>
      </c>
      <c r="F14" s="85">
        <v>28</v>
      </c>
      <c r="G14" s="86">
        <v>4.3749999999999969E-3</v>
      </c>
      <c r="H14" s="83"/>
    </row>
    <row r="15" spans="1:8" x14ac:dyDescent="0.15">
      <c r="A15" s="87" t="s">
        <v>15</v>
      </c>
      <c r="B15" s="84">
        <v>1.7291666666666667E-2</v>
      </c>
      <c r="C15" s="84">
        <v>2.5402730536659111E-3</v>
      </c>
      <c r="D15" s="84">
        <v>1.4751393613000756E-2</v>
      </c>
      <c r="E15" s="85">
        <v>14</v>
      </c>
      <c r="F15" s="85">
        <v>27</v>
      </c>
      <c r="G15" s="86">
        <v>3.4027777777777789E-3</v>
      </c>
      <c r="H15" s="83"/>
    </row>
    <row r="16" spans="1:8" x14ac:dyDescent="0.15">
      <c r="A16" s="87" t="s">
        <v>49</v>
      </c>
      <c r="B16" s="84">
        <v>2.4097222222222225E-2</v>
      </c>
      <c r="C16" s="84">
        <v>9.0567129629629678E-3</v>
      </c>
      <c r="D16" s="84">
        <v>1.5040509259259257E-2</v>
      </c>
      <c r="E16" s="85">
        <v>15</v>
      </c>
      <c r="F16" s="85">
        <v>26</v>
      </c>
      <c r="G16" s="86">
        <v>1.0208333333333337E-2</v>
      </c>
      <c r="H16" s="83"/>
    </row>
    <row r="17" spans="1:8" x14ac:dyDescent="0.15">
      <c r="A17" s="82" t="s">
        <v>22</v>
      </c>
      <c r="B17" s="84">
        <v>2.0405092592592593E-2</v>
      </c>
      <c r="C17" s="84">
        <v>5.1909722222222218E-3</v>
      </c>
      <c r="D17" s="84">
        <v>1.5214120370370371E-2</v>
      </c>
      <c r="E17" s="85">
        <v>16</v>
      </c>
      <c r="F17" s="85">
        <v>25</v>
      </c>
      <c r="G17" s="86">
        <v>6.5162037037037046E-3</v>
      </c>
      <c r="H17" s="8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2" sqref="E2"/>
    </sheetView>
  </sheetViews>
  <sheetFormatPr baseColWidth="10" defaultColWidth="8.83203125" defaultRowHeight="13" x14ac:dyDescent="0.15"/>
  <cols>
    <col min="1" max="1" width="17" bestFit="1" customWidth="1"/>
    <col min="2" max="2" width="8.1640625" bestFit="1" customWidth="1"/>
    <col min="3" max="4" width="9.5" bestFit="1" customWidth="1"/>
    <col min="5" max="5" width="5.5" bestFit="1" customWidth="1"/>
    <col min="6" max="6" width="6.5" bestFit="1" customWidth="1"/>
    <col min="7" max="7" width="8.1640625" bestFit="1" customWidth="1"/>
    <col min="8" max="8" width="10.33203125" bestFit="1" customWidth="1"/>
  </cols>
  <sheetData>
    <row r="1" spans="1:8" x14ac:dyDescent="0.15">
      <c r="A1" s="79" t="s">
        <v>149</v>
      </c>
      <c r="B1" s="80" t="s">
        <v>150</v>
      </c>
      <c r="C1" s="80" t="s">
        <v>151</v>
      </c>
      <c r="D1" s="80" t="s">
        <v>152</v>
      </c>
      <c r="E1" s="80" t="s">
        <v>153</v>
      </c>
      <c r="F1" s="80" t="s">
        <v>154</v>
      </c>
      <c r="G1" s="81" t="s">
        <v>155</v>
      </c>
      <c r="H1" s="80" t="s">
        <v>156</v>
      </c>
    </row>
    <row r="2" spans="1:8" x14ac:dyDescent="0.15">
      <c r="A2" s="87" t="s">
        <v>37</v>
      </c>
      <c r="B2" s="84">
        <v>1.8240740740740745E-2</v>
      </c>
      <c r="C2" s="84">
        <v>4.5891203703703719E-3</v>
      </c>
      <c r="D2" s="84">
        <v>1.3651620370370373E-2</v>
      </c>
      <c r="E2" s="85">
        <v>1</v>
      </c>
      <c r="F2" s="85">
        <v>40</v>
      </c>
      <c r="G2" s="86">
        <v>4.3518518518518567E-3</v>
      </c>
      <c r="H2" s="83">
        <v>2.3726851851851513E-4</v>
      </c>
    </row>
    <row r="3" spans="1:8" x14ac:dyDescent="0.15">
      <c r="A3" s="87" t="s">
        <v>32</v>
      </c>
      <c r="B3" s="84">
        <v>1.728009259259259E-2</v>
      </c>
      <c r="C3" s="84">
        <v>3.4780092592592605E-3</v>
      </c>
      <c r="D3" s="84">
        <v>1.3802083333333329E-2</v>
      </c>
      <c r="E3" s="85">
        <v>2</v>
      </c>
      <c r="F3" s="85">
        <v>39</v>
      </c>
      <c r="G3" s="86">
        <v>3.3912037037037018E-3</v>
      </c>
      <c r="H3" s="83">
        <v>8.6805555555558717E-5</v>
      </c>
    </row>
    <row r="4" spans="1:8" x14ac:dyDescent="0.15">
      <c r="A4" s="82" t="s">
        <v>33</v>
      </c>
      <c r="B4" s="84">
        <v>1.7349537037037038E-2</v>
      </c>
      <c r="C4" s="84">
        <v>3.5011574074074077E-3</v>
      </c>
      <c r="D4" s="84">
        <v>1.3848379629629631E-2</v>
      </c>
      <c r="E4" s="85">
        <v>3</v>
      </c>
      <c r="F4" s="85">
        <v>38</v>
      </c>
      <c r="G4" s="86">
        <v>3.4606481481481502E-3</v>
      </c>
      <c r="H4" s="83">
        <v>4.0509259259257496E-5</v>
      </c>
    </row>
    <row r="5" spans="1:8" x14ac:dyDescent="0.15">
      <c r="A5" s="87" t="s">
        <v>25</v>
      </c>
      <c r="B5" s="84">
        <v>1.8900462962962963E-2</v>
      </c>
      <c r="C5" s="84">
        <v>4.971064814814817E-3</v>
      </c>
      <c r="D5" s="84">
        <v>1.3929398148148146E-2</v>
      </c>
      <c r="E5" s="85">
        <v>4</v>
      </c>
      <c r="F5" s="85">
        <v>37</v>
      </c>
      <c r="G5" s="86">
        <v>5.0115740740740745E-3</v>
      </c>
      <c r="H5" s="83"/>
    </row>
    <row r="6" spans="1:8" x14ac:dyDescent="0.15">
      <c r="A6" s="87" t="s">
        <v>56</v>
      </c>
      <c r="B6" s="84">
        <v>1.6331018518518519E-2</v>
      </c>
      <c r="C6" s="84">
        <v>2.4010298563870019E-3</v>
      </c>
      <c r="D6" s="84">
        <v>1.3929988662131517E-2</v>
      </c>
      <c r="E6" s="85">
        <v>5</v>
      </c>
      <c r="F6" s="85">
        <v>36</v>
      </c>
      <c r="G6" s="86">
        <v>2.4421296296296309E-3</v>
      </c>
      <c r="H6" s="83"/>
    </row>
    <row r="7" spans="1:8" x14ac:dyDescent="0.15">
      <c r="A7" s="87" t="s">
        <v>18</v>
      </c>
      <c r="B7" s="84">
        <v>1.7638888888888891E-2</v>
      </c>
      <c r="C7" s="84">
        <v>3.6394557823129295E-3</v>
      </c>
      <c r="D7" s="84">
        <v>1.3999433106575962E-2</v>
      </c>
      <c r="E7" s="85">
        <v>6</v>
      </c>
      <c r="F7" s="85">
        <v>35</v>
      </c>
      <c r="G7" s="86">
        <v>3.7500000000000033E-3</v>
      </c>
      <c r="H7" s="83"/>
    </row>
    <row r="8" spans="1:8" x14ac:dyDescent="0.15">
      <c r="A8" s="82" t="s">
        <v>12</v>
      </c>
      <c r="B8" s="84">
        <v>1.7812499999999998E-2</v>
      </c>
      <c r="C8" s="84">
        <v>3.7557870370370401E-3</v>
      </c>
      <c r="D8" s="84">
        <v>1.4056712962962958E-2</v>
      </c>
      <c r="E8" s="85">
        <v>7</v>
      </c>
      <c r="F8" s="85">
        <v>34</v>
      </c>
      <c r="G8" s="86">
        <v>3.9236111111111104E-3</v>
      </c>
      <c r="H8" s="83"/>
    </row>
    <row r="9" spans="1:8" x14ac:dyDescent="0.15">
      <c r="A9" s="87" t="s">
        <v>44</v>
      </c>
      <c r="B9" s="84">
        <v>1.9143518518518525E-2</v>
      </c>
      <c r="C9" s="84">
        <v>4.9537037037037102E-3</v>
      </c>
      <c r="D9" s="84">
        <v>1.4189814814814815E-2</v>
      </c>
      <c r="E9" s="85">
        <v>8</v>
      </c>
      <c r="F9" s="85">
        <v>33</v>
      </c>
      <c r="G9" s="86">
        <v>5.2546296296296369E-3</v>
      </c>
      <c r="H9" s="83"/>
    </row>
    <row r="10" spans="1:8" x14ac:dyDescent="0.15">
      <c r="A10" s="87" t="s">
        <v>29</v>
      </c>
      <c r="B10" s="84">
        <v>1.8703703703703702E-2</v>
      </c>
      <c r="C10" s="84">
        <v>4.4666477702191981E-3</v>
      </c>
      <c r="D10" s="84">
        <v>1.4237055933484503E-2</v>
      </c>
      <c r="E10" s="85">
        <v>9</v>
      </c>
      <c r="F10" s="85">
        <v>32</v>
      </c>
      <c r="G10" s="86">
        <v>4.8148148148148134E-3</v>
      </c>
      <c r="H10" s="83"/>
    </row>
    <row r="11" spans="1:8" x14ac:dyDescent="0.15">
      <c r="A11" s="87" t="s">
        <v>28</v>
      </c>
      <c r="B11" s="84">
        <v>2.3842592592592589E-2</v>
      </c>
      <c r="C11" s="84">
        <v>9.3171296296296266E-3</v>
      </c>
      <c r="D11" s="84">
        <v>1.4525462962962962E-2</v>
      </c>
      <c r="E11" s="85">
        <v>10</v>
      </c>
      <c r="F11" s="85">
        <v>31</v>
      </c>
      <c r="G11" s="86">
        <v>9.9537037037037007E-3</v>
      </c>
      <c r="H11" s="83"/>
    </row>
    <row r="12" spans="1:8" x14ac:dyDescent="0.15">
      <c r="A12" s="82" t="s">
        <v>49</v>
      </c>
      <c r="B12" s="84">
        <v>2.361111111111111E-2</v>
      </c>
      <c r="C12" s="84">
        <v>9.0567129629629678E-3</v>
      </c>
      <c r="D12" s="84">
        <v>1.4554398148148143E-2</v>
      </c>
      <c r="E12" s="85">
        <v>11</v>
      </c>
      <c r="F12" s="85">
        <v>30</v>
      </c>
      <c r="G12" s="86">
        <v>9.7222222222222224E-3</v>
      </c>
      <c r="H12" s="83"/>
    </row>
    <row r="13" spans="1:8" x14ac:dyDescent="0.15">
      <c r="A13" s="82" t="s">
        <v>66</v>
      </c>
      <c r="B13" s="84">
        <v>1.8981481481481481E-2</v>
      </c>
      <c r="C13" s="84">
        <v>4.3853930461073345E-3</v>
      </c>
      <c r="D13" s="84">
        <v>1.4596088435374147E-2</v>
      </c>
      <c r="E13" s="85">
        <v>12</v>
      </c>
      <c r="F13" s="85">
        <v>29</v>
      </c>
      <c r="G13" s="86">
        <v>5.092592592592593E-3</v>
      </c>
      <c r="H13" s="83"/>
    </row>
    <row r="14" spans="1:8" x14ac:dyDescent="0.15">
      <c r="A14" s="87" t="s">
        <v>53</v>
      </c>
      <c r="B14" s="84">
        <v>1.9409722222222228E-2</v>
      </c>
      <c r="C14" s="84">
        <v>4.7301351095993954E-3</v>
      </c>
      <c r="D14" s="84">
        <v>1.4679587112622832E-2</v>
      </c>
      <c r="E14" s="85">
        <v>13</v>
      </c>
      <c r="F14" s="85">
        <v>28</v>
      </c>
      <c r="G14" s="86">
        <v>5.5208333333333394E-3</v>
      </c>
      <c r="H14" s="83"/>
    </row>
    <row r="15" spans="1:8" x14ac:dyDescent="0.15">
      <c r="A15" s="82" t="s">
        <v>55</v>
      </c>
      <c r="B15" s="84">
        <v>1.9652777777777783E-2</v>
      </c>
      <c r="C15" s="84">
        <v>4.8784722222222285E-3</v>
      </c>
      <c r="D15" s="84">
        <v>1.4774305555555554E-2</v>
      </c>
      <c r="E15" s="85">
        <v>14</v>
      </c>
      <c r="F15" s="85">
        <v>27</v>
      </c>
      <c r="G15" s="86">
        <v>5.7638888888888948E-3</v>
      </c>
      <c r="H15" s="83"/>
    </row>
    <row r="16" spans="1:8" x14ac:dyDescent="0.15">
      <c r="A16" s="87" t="s">
        <v>17</v>
      </c>
      <c r="B16" s="84">
        <v>1.7476851851851848E-2</v>
      </c>
      <c r="C16" s="84" t="s">
        <v>195</v>
      </c>
      <c r="D16" s="84">
        <v>1.7476851851851848E-2</v>
      </c>
      <c r="E16" s="85">
        <v>15</v>
      </c>
      <c r="F16" s="85">
        <v>26</v>
      </c>
      <c r="G16" s="86">
        <v>3.5879629629629595E-3</v>
      </c>
      <c r="H16" s="83"/>
    </row>
    <row r="17" spans="1:8" x14ac:dyDescent="0.15">
      <c r="A17" s="82" t="s">
        <v>100</v>
      </c>
      <c r="B17" s="84">
        <v>2.1631944444444447E-2</v>
      </c>
      <c r="C17" s="84"/>
      <c r="D17" s="84">
        <v>2.1631944444444447E-2</v>
      </c>
      <c r="E17" s="85">
        <v>16</v>
      </c>
      <c r="F17" s="85">
        <v>25</v>
      </c>
      <c r="G17" s="86">
        <v>7.7430555555555586E-3</v>
      </c>
      <c r="H17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Round 7</vt:lpstr>
      <vt:lpstr>Round 8</vt:lpstr>
      <vt:lpstr>Round 9</vt:lpstr>
      <vt:lpstr>Round 10</vt:lpstr>
      <vt:lpstr>Round 11</vt:lpstr>
      <vt:lpstr>Round 12</vt:lpstr>
      <vt:lpstr>RoadRaces</vt:lpstr>
      <vt:lpstr>Round 13</vt:lpstr>
      <vt:lpstr>Round 14</vt:lpstr>
      <vt:lpstr>Round 16</vt:lpstr>
      <vt:lpstr>Round 17</vt:lpstr>
      <vt:lpstr>Round 18</vt:lpstr>
      <vt:lpstr>Round 19</vt:lpstr>
      <vt:lpstr>TT handicaps</vt:lpstr>
      <vt:lpstr>Running Handicaps</vt:lpstr>
      <vt:lpstr>Round 20</vt:lpstr>
      <vt:lpstr>Round 21</vt:lpstr>
      <vt:lpstr>Overall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Woodall</dc:creator>
  <cp:lastModifiedBy>Microsoft Office User</cp:lastModifiedBy>
  <dcterms:created xsi:type="dcterms:W3CDTF">2016-08-19T13:26:09Z</dcterms:created>
  <dcterms:modified xsi:type="dcterms:W3CDTF">2016-08-31T08:51:40Z</dcterms:modified>
</cp:coreProperties>
</file>